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60" windowWidth="18900" windowHeight="11020"/>
  </bookViews>
  <sheets>
    <sheet name="Général" sheetId="1" r:id="rId1"/>
    <sheet name="Crédit" sheetId="5" state="hidden" r:id="rId2"/>
    <sheet name="Kill" sheetId="2" state="hidden" r:id="rId3"/>
    <sheet name="Participation" sheetId="4" state="hidden" r:id="rId4"/>
    <sheet name="Feuil2" sheetId="6" state="hidden" r:id="rId5"/>
    <sheet name="Feuil1" sheetId="7" state="hidden" r:id="rId6"/>
    <sheet name="Feuil3" sheetId="8" state="hidden" r:id="rId7"/>
    <sheet name="Feuil4" sheetId="9" state="hidden" r:id="rId8"/>
    <sheet name="Grille" sheetId="10" state="hidden" r:id="rId9"/>
  </sheets>
  <definedNames>
    <definedName name="_xlnm._FilterDatabase" localSheetId="0" hidden="1">Général!$A$3:$Z$3</definedName>
    <definedName name="_xlnm._FilterDatabase" localSheetId="2" hidden="1">Kill!$A$3:$AA$3</definedName>
    <definedName name="_xlnm._FilterDatabase" localSheetId="3" hidden="1">Participation!$A$2:$Y$54</definedName>
  </definedNames>
  <calcPr calcId="125725"/>
</workbook>
</file>

<file path=xl/calcChain.xml><?xml version="1.0" encoding="utf-8"?>
<calcChain xmlns="http://schemas.openxmlformats.org/spreadsheetml/2006/main">
  <c r="AC4" i="1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Y28" i="2"/>
  <c r="Z28" s="1"/>
  <c r="Z47" i="1"/>
  <c r="Z49" l="1"/>
  <c r="Z45"/>
  <c r="Y47" i="2"/>
  <c r="Z47" s="1"/>
  <c r="Y36"/>
  <c r="Z36" s="1"/>
  <c r="Y27"/>
  <c r="Z41" i="1"/>
  <c r="Y8" i="4"/>
  <c r="Y15"/>
  <c r="Y29"/>
  <c r="Y3"/>
  <c r="Y41"/>
  <c r="Y12"/>
  <c r="Y10"/>
  <c r="Y47"/>
  <c r="Y44"/>
  <c r="Y40"/>
  <c r="Y43"/>
  <c r="Y9"/>
  <c r="Y14"/>
  <c r="Y31"/>
  <c r="Y22"/>
  <c r="Y25"/>
  <c r="Y17"/>
  <c r="Y6"/>
  <c r="Y37"/>
  <c r="Y16"/>
  <c r="Y34"/>
  <c r="Y48"/>
  <c r="Y33"/>
  <c r="Y28"/>
  <c r="Y18"/>
  <c r="Y36"/>
  <c r="Y21"/>
  <c r="Y42"/>
  <c r="Y4"/>
  <c r="Y46"/>
  <c r="Y13"/>
  <c r="Y32"/>
  <c r="Y20"/>
  <c r="Y38"/>
  <c r="Y19"/>
  <c r="Y49"/>
  <c r="Y24"/>
  <c r="Y39"/>
  <c r="Y5"/>
  <c r="Y11"/>
  <c r="Y23"/>
  <c r="Y7"/>
  <c r="AA8" i="2" s="1"/>
  <c r="Y26" i="4"/>
  <c r="Y45"/>
  <c r="Y35"/>
  <c r="Y27"/>
  <c r="Y50"/>
  <c r="Y51"/>
  <c r="Y30"/>
  <c r="Z35" i="1"/>
  <c r="Y8" i="2"/>
  <c r="Z8" s="1"/>
  <c r="Z18" i="1"/>
  <c r="Y24" i="2"/>
  <c r="Z24" s="1"/>
  <c r="Z43" i="1"/>
  <c r="Z38"/>
  <c r="Z42"/>
  <c r="Z50"/>
  <c r="Z26"/>
  <c r="Y50" i="2"/>
  <c r="Z50" s="1"/>
  <c r="Y25"/>
  <c r="Z25" s="1"/>
  <c r="Y40"/>
  <c r="Z40" s="1"/>
  <c r="Y6"/>
  <c r="Z6" s="1"/>
  <c r="Y12"/>
  <c r="Z12" s="1"/>
  <c r="Z28" i="1"/>
  <c r="Z11"/>
  <c r="Z20"/>
  <c r="Z32"/>
  <c r="Y33" i="2"/>
  <c r="Z33" s="1"/>
  <c r="Y21"/>
  <c r="Z21" s="1"/>
  <c r="Y39"/>
  <c r="Z39" s="1"/>
  <c r="Y20"/>
  <c r="Z20" s="1"/>
  <c r="Y17"/>
  <c r="Z17" s="1"/>
  <c r="Y35"/>
  <c r="Y49"/>
  <c r="Y34"/>
  <c r="Z34" s="1"/>
  <c r="Y29"/>
  <c r="Z29" s="1"/>
  <c r="Y19"/>
  <c r="Y37"/>
  <c r="Y22"/>
  <c r="Z22" s="1"/>
  <c r="Y43"/>
  <c r="Z43" s="1"/>
  <c r="Y5"/>
  <c r="Z5" s="1"/>
  <c r="Y46"/>
  <c r="Z46" s="1"/>
  <c r="Y14"/>
  <c r="Z14" s="1"/>
  <c r="Z36" i="1"/>
  <c r="Z21"/>
  <c r="Z14"/>
  <c r="Z7"/>
  <c r="Z44"/>
  <c r="Z27"/>
  <c r="Z40"/>
  <c r="Z10"/>
  <c r="Z4"/>
  <c r="Z25"/>
  <c r="Z15"/>
  <c r="Z17"/>
  <c r="Z46"/>
  <c r="Z24"/>
  <c r="Z5"/>
  <c r="Z34"/>
  <c r="Z8"/>
  <c r="Z12"/>
  <c r="Z6"/>
  <c r="Z13"/>
  <c r="Z39"/>
  <c r="Z16"/>
  <c r="Z33"/>
  <c r="Z9"/>
  <c r="Z23"/>
  <c r="Z29"/>
  <c r="Z31"/>
  <c r="Z22"/>
  <c r="Z19"/>
  <c r="Z30"/>
  <c r="Z37"/>
  <c r="Z48"/>
  <c r="C1" i="4"/>
  <c r="C1" i="1" s="1"/>
  <c r="D1" i="4"/>
  <c r="D1" i="1" s="1"/>
  <c r="E1" i="4"/>
  <c r="E1" i="1" s="1"/>
  <c r="F1" i="4"/>
  <c r="F1" i="1" s="1"/>
  <c r="G1" i="4"/>
  <c r="G1" i="1" s="1"/>
  <c r="H1" i="4"/>
  <c r="H1" i="1" s="1"/>
  <c r="I1" i="4"/>
  <c r="J1"/>
  <c r="K1"/>
  <c r="L1"/>
  <c r="M1"/>
  <c r="N1"/>
  <c r="O1"/>
  <c r="P1"/>
  <c r="Q1"/>
  <c r="R1"/>
  <c r="S1"/>
  <c r="T1"/>
  <c r="U1"/>
  <c r="V1"/>
  <c r="W1"/>
  <c r="X1"/>
  <c r="B1"/>
  <c r="B1" i="1" s="1"/>
  <c r="Y27" l="1"/>
  <c r="AB27" s="1"/>
  <c r="Y36"/>
  <c r="AB36" s="1"/>
  <c r="Y47"/>
  <c r="AB47" s="1"/>
  <c r="AA47" i="2"/>
  <c r="AA27"/>
  <c r="AA36"/>
  <c r="AA28"/>
  <c r="Z49"/>
  <c r="Y45" i="1"/>
  <c r="AB45" s="1"/>
  <c r="Y35"/>
  <c r="AB35" s="1"/>
  <c r="Z35" i="2"/>
  <c r="Y49" i="1"/>
  <c r="AB49" s="1"/>
  <c r="Z27" i="2"/>
  <c r="Y14" i="1"/>
  <c r="AB14" s="1"/>
  <c r="Y25"/>
  <c r="AB25" s="1"/>
  <c r="Y7"/>
  <c r="AB7" s="1"/>
  <c r="Z37" i="2"/>
  <c r="Y26" i="1"/>
  <c r="AB26" s="1"/>
  <c r="Y50"/>
  <c r="AB50" s="1"/>
  <c r="Y42"/>
  <c r="AB42" s="1"/>
  <c r="Y38"/>
  <c r="AB38" s="1"/>
  <c r="Z19" i="2"/>
  <c r="Y28" i="1"/>
  <c r="AB28" s="1"/>
  <c r="Y11"/>
  <c r="AB11" s="1"/>
  <c r="Y32"/>
  <c r="AB32" s="1"/>
  <c r="Y40"/>
  <c r="AB40" s="1"/>
  <c r="Y15" i="2" l="1"/>
  <c r="Y54" i="4"/>
  <c r="Y53"/>
  <c r="Y52"/>
  <c r="Y10" i="2"/>
  <c r="Y16" i="1" s="1"/>
  <c r="AB16" s="1"/>
  <c r="Y44" i="2"/>
  <c r="Y29" i="1" s="1"/>
  <c r="AB29" s="1"/>
  <c r="AB1"/>
  <c r="AA24" i="2"/>
  <c r="Y11"/>
  <c r="Y13" i="1" s="1"/>
  <c r="AB13" s="1"/>
  <c r="Y41" i="2"/>
  <c r="Y23" i="1" s="1"/>
  <c r="AB23" s="1"/>
  <c r="Y32" i="2"/>
  <c r="Y9"/>
  <c r="Y5" i="1" s="1"/>
  <c r="AB5" s="1"/>
  <c r="Y30" i="2"/>
  <c r="Y8" i="1" s="1"/>
  <c r="AB8" s="1"/>
  <c r="Y26" i="2"/>
  <c r="Y18"/>
  <c r="Y23"/>
  <c r="Y13"/>
  <c r="Y7"/>
  <c r="Y37" i="1" s="1"/>
  <c r="AB37" s="1"/>
  <c r="Y31" i="2"/>
  <c r="Y4"/>
  <c r="Y12" i="1" s="1"/>
  <c r="AB12" s="1"/>
  <c r="Y48" i="2"/>
  <c r="Y42"/>
  <c r="Y38"/>
  <c r="Y45"/>
  <c r="AA44"/>
  <c r="AA10"/>
  <c r="AA4"/>
  <c r="AA15"/>
  <c r="AA50"/>
  <c r="AA32"/>
  <c r="AA37"/>
  <c r="AA42"/>
  <c r="AA25"/>
  <c r="AA13"/>
  <c r="AA22"/>
  <c r="AA31"/>
  <c r="AA23"/>
  <c r="AA26"/>
  <c r="AA11"/>
  <c r="AA43"/>
  <c r="AA48"/>
  <c r="AA40"/>
  <c r="AA9"/>
  <c r="AA18"/>
  <c r="AA16"/>
  <c r="AA5"/>
  <c r="AA7"/>
  <c r="AA38"/>
  <c r="AA46"/>
  <c r="AA17"/>
  <c r="AA14"/>
  <c r="AA45"/>
  <c r="AA41"/>
  <c r="AA35"/>
  <c r="AA33"/>
  <c r="AA49"/>
  <c r="AA34"/>
  <c r="AA21"/>
  <c r="AA39"/>
  <c r="AA29"/>
  <c r="AA19"/>
  <c r="AA20"/>
  <c r="AA6"/>
  <c r="AA12"/>
  <c r="AA30"/>
  <c r="Y16"/>
  <c r="Y33" i="1" l="1"/>
  <c r="AB33" s="1"/>
  <c r="Y17"/>
  <c r="AB17" s="1"/>
  <c r="Y34"/>
  <c r="AB34" s="1"/>
  <c r="Y4"/>
  <c r="AB4" s="1"/>
  <c r="Y22"/>
  <c r="AB22" s="1"/>
  <c r="Y43"/>
  <c r="AB43" s="1"/>
  <c r="Y39"/>
  <c r="AB39" s="1"/>
  <c r="Y21"/>
  <c r="AB21" s="1"/>
  <c r="Y6"/>
  <c r="AB6" s="1"/>
  <c r="Y10"/>
  <c r="AB10" s="1"/>
  <c r="Y30"/>
  <c r="AB30" s="1"/>
  <c r="Y41"/>
  <c r="AB41" s="1"/>
  <c r="Y48"/>
  <c r="AB48" s="1"/>
  <c r="Y20"/>
  <c r="AB20" s="1"/>
  <c r="Y46"/>
  <c r="AB46" s="1"/>
  <c r="Y44"/>
  <c r="AB44" s="1"/>
  <c r="Y9"/>
  <c r="AB9" s="1"/>
  <c r="Y15"/>
  <c r="AB15" s="1"/>
  <c r="Y19"/>
  <c r="AB19" s="1"/>
  <c r="Y18"/>
  <c r="AB18" s="1"/>
  <c r="Z15" i="2"/>
  <c r="Y31" i="1"/>
  <c r="AB31" s="1"/>
  <c r="Z31" i="2"/>
  <c r="Y24" i="1"/>
  <c r="AB24" s="1"/>
  <c r="Z7" i="2"/>
  <c r="Z9"/>
  <c r="Z30"/>
  <c r="Z10"/>
  <c r="Z38"/>
  <c r="Z32"/>
  <c r="Z44"/>
  <c r="Z48"/>
  <c r="Z26"/>
  <c r="Z45"/>
  <c r="Z42"/>
  <c r="Z18"/>
  <c r="Z4"/>
  <c r="Z23"/>
  <c r="Z41"/>
  <c r="Z16"/>
  <c r="Z13"/>
  <c r="Z11"/>
</calcChain>
</file>

<file path=xl/sharedStrings.xml><?xml version="1.0" encoding="utf-8"?>
<sst xmlns="http://schemas.openxmlformats.org/spreadsheetml/2006/main" count="260" uniqueCount="98">
  <si>
    <t>Pseudo</t>
  </si>
  <si>
    <t>TOTAL</t>
  </si>
  <si>
    <t>Monegasc91</t>
  </si>
  <si>
    <t>Franckas</t>
  </si>
  <si>
    <t>Mandrake</t>
  </si>
  <si>
    <t>Titi</t>
  </si>
  <si>
    <t>WalkingBear</t>
  </si>
  <si>
    <t>Costinha</t>
  </si>
  <si>
    <t>Papaours</t>
  </si>
  <si>
    <t>Stocos</t>
  </si>
  <si>
    <t>AA13</t>
  </si>
  <si>
    <t>Classement</t>
  </si>
  <si>
    <t>Nombre de participations</t>
  </si>
  <si>
    <t>Participation</t>
  </si>
  <si>
    <t>Havana</t>
  </si>
  <si>
    <t>Glad</t>
  </si>
  <si>
    <t>SGEL92</t>
  </si>
  <si>
    <t>Patou</t>
  </si>
  <si>
    <t>Cyrt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</si>
  <si>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</si>
  <si>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</si>
  <si>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</si>
  <si>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</si>
  <si>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</si>
  <si>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</si>
  <si>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</si>
  <si>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</si>
  <si>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</si>
  <si>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</si>
  <si>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 euros</t>
  </si>
  <si>
    <t xml:space="preserve">Patou </t>
  </si>
  <si>
    <t>0,5 cts</t>
  </si>
  <si>
    <t>Jack Teller</t>
  </si>
  <si>
    <t xml:space="preserve"> </t>
  </si>
  <si>
    <t>TOF</t>
  </si>
  <si>
    <t>Staco</t>
  </si>
  <si>
    <t>Gilles</t>
  </si>
  <si>
    <t>Points récoltés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</si>
  <si>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</si>
  <si>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</si>
  <si>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</si>
  <si>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</si>
  <si>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</si>
  <si>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</si>
  <si>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</si>
  <si>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</si>
  <si>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</si>
  <si>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</si>
  <si>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</si>
  <si>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</si>
  <si>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</si>
  <si>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Classement Kill 
Championnat Hebdo Live Saison 1 2021/2022</t>
  </si>
  <si>
    <t>%</t>
  </si>
  <si>
    <t>places</t>
  </si>
  <si>
    <t>2 e</t>
  </si>
  <si>
    <t>3 e</t>
  </si>
  <si>
    <t>4 e</t>
  </si>
  <si>
    <t>5 e</t>
  </si>
  <si>
    <t>6 e</t>
  </si>
  <si>
    <t>7 e</t>
  </si>
  <si>
    <t>8 e</t>
  </si>
  <si>
    <t>9 e</t>
  </si>
  <si>
    <t>10 e</t>
  </si>
  <si>
    <t>11ieme</t>
  </si>
  <si>
    <r>
      <t>1</t>
    </r>
    <r>
      <rPr>
        <vertAlign val="superscript"/>
        <sz val="10"/>
        <color rgb="FF000000"/>
        <rFont val="Calibri"/>
        <family val="2"/>
        <scheme val="minor"/>
      </rPr>
      <t>er</t>
    </r>
  </si>
  <si>
    <t xml:space="preserve">Attribution des points au pourcentage du nombre de joueurs </t>
  </si>
  <si>
    <t xml:space="preserve">Kill </t>
  </si>
  <si>
    <t>Reivax</t>
  </si>
  <si>
    <t>Woopay</t>
  </si>
  <si>
    <t>Pitsea</t>
  </si>
  <si>
    <t>Minouz</t>
  </si>
  <si>
    <t>JinRiver</t>
  </si>
  <si>
    <t>Lallie</t>
  </si>
  <si>
    <t>Alcyd</t>
  </si>
  <si>
    <t>Gerem2211</t>
  </si>
  <si>
    <t>PiHey90</t>
  </si>
  <si>
    <t>Juju</t>
  </si>
  <si>
    <t>Simo</t>
  </si>
  <si>
    <t>Jojow</t>
  </si>
  <si>
    <t>Yesman</t>
  </si>
  <si>
    <t>LK</t>
  </si>
  <si>
    <t>Alx7591</t>
  </si>
  <si>
    <t>Lil_Maurice</t>
  </si>
  <si>
    <t>Bastien</t>
  </si>
  <si>
    <t>Mehdipollo</t>
  </si>
  <si>
    <t>Rodkriger</t>
  </si>
  <si>
    <t>Milan</t>
  </si>
  <si>
    <t>Romu</t>
  </si>
  <si>
    <t>Thierry B91</t>
  </si>
  <si>
    <t>SnakeNigel</t>
  </si>
  <si>
    <t>DDC THE KING</t>
  </si>
  <si>
    <t>Leon</t>
  </si>
  <si>
    <t>Toff1511</t>
  </si>
  <si>
    <t>AU_DD_LINES</t>
  </si>
  <si>
    <t>Tofdu91700</t>
  </si>
  <si>
    <t>Bull_a_max</t>
  </si>
  <si>
    <t>Place</t>
  </si>
  <si>
    <t>Classement Général
CNIC 2022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</si>
</sst>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1"/>
      <color rgb="FF000000"/>
      <name val="Liberation Sans"/>
    </font>
    <font>
      <b/>
      <sz val="16"/>
      <color rgb="FF000000"/>
      <name val="Liberation Sans"/>
    </font>
    <font>
      <b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7"/>
      <name val="Calibri"/>
      <family val="2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sz val="12"/>
      <color theme="7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DDDDD"/>
        <bgColor rgb="FFDDDDDD"/>
      </patternFill>
    </fill>
    <fill>
      <patternFill patternType="solid">
        <fgColor theme="2" tint="-0.499984740745262"/>
        <bgColor rgb="FFFF9900"/>
      </patternFill>
    </fill>
    <fill>
      <patternFill patternType="solid">
        <fgColor theme="2" tint="-0.499984740745262"/>
        <bgColor rgb="FFDDDDDD"/>
      </patternFill>
    </fill>
    <fill>
      <patternFill patternType="solid">
        <fgColor rgb="FF00B050"/>
        <bgColor rgb="FFFFFF00"/>
      </patternFill>
    </fill>
    <fill>
      <patternFill patternType="solid">
        <fgColor rgb="FF92D050"/>
        <bgColor rgb="FF99FF33"/>
      </patternFill>
    </fill>
    <fill>
      <patternFill patternType="solid">
        <fgColor theme="6" tint="0.39997558519241921"/>
        <bgColor rgb="FFFF66FF"/>
      </patternFill>
    </fill>
    <fill>
      <patternFill patternType="solid">
        <fgColor theme="6" tint="0.79998168889431442"/>
        <bgColor rgb="FF00FFFF"/>
      </patternFill>
    </fill>
  </fills>
  <borders count="17">
    <border>
      <left/>
      <right/>
      <top/>
      <bottom/>
      <diagonal/>
    </border>
    <border>
      <left style="thin">
        <color theme="7"/>
      </left>
      <right/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thin">
        <color theme="7"/>
      </right>
      <top/>
      <bottom/>
      <diagonal/>
    </border>
    <border>
      <left/>
      <right style="thin">
        <color theme="8"/>
      </right>
      <top/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 style="thin">
        <color theme="8"/>
      </right>
      <top style="medium">
        <color theme="8"/>
      </top>
      <bottom/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3" fillId="0" borderId="12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" borderId="13" xfId="0" applyFill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19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62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7"/>
        </left>
        <right style="medium">
          <color theme="7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theme="8"/>
        </left>
        <right style="medium">
          <color theme="8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7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border diagonalUp="0" diagonalDown="0">
        <left style="medium">
          <color theme="7"/>
        </left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au2" displayName="Tableau2" ref="A3:AC50" totalsRowShown="0" headerRowDxfId="61" dataDxfId="60" tableBorderDxfId="59">
  <autoFilter ref="A3:AC50">
    <filterColumn colId="4"/>
    <filterColumn colId="5"/>
    <filterColumn colId="6"/>
    <filterColumn colId="7"/>
    <filterColumn colId="8"/>
    <filterColumn colId="9"/>
    <filterColumn colId="10"/>
    <filterColumn colId="11"/>
    <filterColumn colId="13"/>
    <filterColumn colId="14"/>
    <filterColumn colId="15"/>
    <filterColumn colId="19"/>
    <filterColumn colId="20"/>
    <filterColumn colId="26"/>
    <filterColumn colId="28"/>
  </autoFilter>
  <sortState ref="A4:AB50">
    <sortCondition ref="AA3:AA50"/>
  </sortState>
  <tableColumns count="29">
    <tableColumn id="1" name="Pseudo" dataDxfId="58"/>
    <tableColumn id="2" name="1" dataDxfId="57"/>
    <tableColumn id="3" name="2" dataDxfId="56"/>
    <tableColumn id="4" name="3" dataDxfId="55"/>
    <tableColumn id="17" name="4" dataDxfId="54"/>
    <tableColumn id="18" name="5" dataDxfId="53"/>
    <tableColumn id="19" name="6" dataDxfId="52"/>
    <tableColumn id="20" name="7" dataDxfId="51"/>
    <tableColumn id="21" name="8" dataDxfId="50"/>
    <tableColumn id="22" name="9" dataDxfId="49"/>
    <tableColumn id="23" name="10" dataDxfId="48"/>
    <tableColumn id="24" name="11" dataDxfId="47"/>
    <tableColumn id="5" name="12" dataDxfId="46"/>
    <tableColumn id="25" name="13" dataDxfId="45"/>
    <tableColumn id="26" name="14" dataDxfId="44"/>
    <tableColumn id="27" name="15" dataDxfId="43"/>
    <tableColumn id="6" name="16" dataDxfId="42"/>
    <tableColumn id="7" name="17" dataDxfId="41"/>
    <tableColumn id="8" name="18" dataDxfId="40"/>
    <tableColumn id="15" name="19" dataDxfId="39"/>
    <tableColumn id="16" name="20" dataDxfId="38"/>
    <tableColumn id="9" name="21" dataDxfId="37"/>
    <tableColumn id="10" name="22" dataDxfId="36"/>
    <tableColumn id="11" name="23" dataDxfId="35"/>
    <tableColumn id="13" name="Kill " dataDxfId="34">
      <calculatedColumnFormula>VLOOKUP(A4,Kill!$A$3:$Y$104,25,FALSE)*10</calculatedColumnFormula>
    </tableColumn>
    <tableColumn id="14" name="Classement" dataDxfId="33">
      <calculatedColumnFormula>+SUM(Tableau2[[#This Row],[1]:[23]])</calculatedColumnFormula>
    </tableColumn>
    <tableColumn id="28" name="Place" dataDxfId="32"/>
    <tableColumn id="12" name="TOTAL" dataDxfId="1">
      <calculatedColumnFormula>+Tableau2[[#This Row],[Kill ]]+Tableau2[[#This Row],[Classement]]</calculatedColumnFormula>
    </tableColumn>
    <tableColumn id="29" name="Participation" dataDxfId="0">
      <calculatedColumnFormula>VLOOKUP(Tableau2[[#This Row],[Pseudo]],Participation!$A$3:$Y$55,25,FALSE)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5" name="Tableau5" displayName="Tableau5" ref="A3:AA50" totalsRowShown="0" headerRowDxfId="31" dataDxfId="30" tableBorderDxfId="29">
  <autoFilter ref="A3:AA50"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8"/>
    <filterColumn colId="19"/>
    <filterColumn colId="20"/>
    <filterColumn colId="21"/>
  </autoFilter>
  <sortState ref="A4:AA53">
    <sortCondition ref="A3:A53"/>
  </sortState>
  <tableColumns count="27">
    <tableColumn id="1" name="Pseudo" dataDxfId="28"/>
    <tableColumn id="2" name="1" dataDxfId="27"/>
    <tableColumn id="3" name="2" dataDxfId="26"/>
    <tableColumn id="4" name="3" dataDxfId="25"/>
    <tableColumn id="5" name="4" dataDxfId="24"/>
    <tableColumn id="6" name="5" dataDxfId="23"/>
    <tableColumn id="20" name="6" dataDxfId="22"/>
    <tableColumn id="21" name="7" dataDxfId="21"/>
    <tableColumn id="22" name="8" dataDxfId="20"/>
    <tableColumn id="23" name="9" dataDxfId="19"/>
    <tableColumn id="24" name="10" dataDxfId="18"/>
    <tableColumn id="25" name="11" dataDxfId="17"/>
    <tableColumn id="26" name="12" dataDxfId="16"/>
    <tableColumn id="27" name="13" dataDxfId="15"/>
    <tableColumn id="28" name="14" dataDxfId="14"/>
    <tableColumn id="7" name="15" dataDxfId="13"/>
    <tableColumn id="8" name="16" dataDxfId="12"/>
    <tableColumn id="9" name="17" dataDxfId="11"/>
    <tableColumn id="18" name="18" dataDxfId="10"/>
    <tableColumn id="19" name="19" dataDxfId="9"/>
    <tableColumn id="17" name="20" dataDxfId="8"/>
    <tableColumn id="16" name="21" dataDxfId="7"/>
    <tableColumn id="10" name="22" dataDxfId="6"/>
    <tableColumn id="11" name="23" dataDxfId="5"/>
    <tableColumn id="12" name="TOTAL" dataDxfId="4">
      <calculatedColumnFormula>+SUM(B4:X4)</calculatedColumnFormula>
    </tableColumn>
    <tableColumn id="13" name="Points récoltés" dataDxfId="3">
      <calculatedColumnFormula>+Tableau5[[#This Row],[TOTAL]]*10</calculatedColumnFormula>
    </tableColumn>
    <tableColumn id="14" name="Participation" dataDxfId="2">
      <calculatedColumnFormula>VLOOKUP(A4,Participation!$A$2:$Y$97,25,FALSE)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M85"/>
  <sheetViews>
    <sheetView tabSelected="1" zoomScale="80" zoomScaleNormal="80" workbookViewId="0">
      <selection activeCell="AK14" sqref="AK14"/>
    </sheetView>
  </sheetViews>
  <sheetFormatPr baseColWidth="10" defaultRowHeight="14.5"/>
  <cols>
    <col min="1" max="1" width="15.54296875" customWidth="1"/>
    <col min="2" max="25" width="10.90625" hidden="1" customWidth="1"/>
    <col min="26" max="26" width="16.6328125" hidden="1" customWidth="1"/>
    <col min="28" max="28" width="16.7265625" customWidth="1"/>
    <col min="29" max="29" width="16.7265625" bestFit="1" customWidth="1"/>
    <col min="30" max="30" width="16.7265625" customWidth="1"/>
  </cols>
  <sheetData>
    <row r="1" spans="1:37" s="4" customFormat="1" ht="20" customHeight="1">
      <c r="A1" s="3"/>
      <c r="B1" s="44">
        <f>+Participation!B1</f>
        <v>20</v>
      </c>
      <c r="C1" s="44">
        <f>+Participation!C1</f>
        <v>27</v>
      </c>
      <c r="D1" s="44">
        <f>+Participation!D1</f>
        <v>26</v>
      </c>
      <c r="E1" s="44">
        <f>+Participation!E1</f>
        <v>34</v>
      </c>
      <c r="F1" s="44">
        <f>+Participation!F1</f>
        <v>34</v>
      </c>
      <c r="G1" s="44">
        <f>+Participation!G1</f>
        <v>32</v>
      </c>
      <c r="H1" s="44">
        <f>+Participation!H1</f>
        <v>29</v>
      </c>
      <c r="I1" s="44">
        <v>32</v>
      </c>
      <c r="J1" s="44">
        <v>31</v>
      </c>
      <c r="K1" s="44">
        <v>27</v>
      </c>
      <c r="L1" s="44">
        <v>27</v>
      </c>
      <c r="M1" s="44">
        <v>31</v>
      </c>
      <c r="N1" s="44">
        <v>35</v>
      </c>
      <c r="O1" s="44">
        <v>30</v>
      </c>
      <c r="P1" s="44">
        <v>33</v>
      </c>
      <c r="Q1" s="44">
        <v>32</v>
      </c>
      <c r="R1" s="44">
        <v>26</v>
      </c>
      <c r="S1" s="44">
        <v>21</v>
      </c>
      <c r="T1" s="3"/>
      <c r="U1" s="3"/>
      <c r="V1" s="3"/>
      <c r="W1" s="3"/>
      <c r="X1" s="3"/>
      <c r="AA1" s="20"/>
      <c r="AB1" s="3">
        <f>+SUM(B1:X1)</f>
        <v>527</v>
      </c>
      <c r="AC1" s="20"/>
      <c r="AD1" s="20"/>
      <c r="AE1" s="20"/>
      <c r="AF1" s="20"/>
      <c r="AG1" s="20"/>
      <c r="AH1" s="20"/>
      <c r="AI1" s="20"/>
      <c r="AJ1" s="20"/>
      <c r="AK1" s="20"/>
    </row>
    <row r="2" spans="1:37" s="4" customFormat="1" ht="54.5" customHeight="1">
      <c r="A2" s="66" t="s">
        <v>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20" t="s">
        <v>33</v>
      </c>
      <c r="AE2" s="20"/>
      <c r="AF2" s="20"/>
      <c r="AG2" s="20" t="s">
        <v>33</v>
      </c>
      <c r="AH2" s="20"/>
      <c r="AI2" s="20"/>
      <c r="AJ2" s="20"/>
      <c r="AK2" s="20"/>
    </row>
    <row r="3" spans="1:37" s="4" customFormat="1" ht="20" customHeight="1" thickBot="1">
      <c r="A3" s="26" t="s">
        <v>0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5" t="s">
        <v>50</v>
      </c>
      <c r="Y3" s="26" t="s">
        <v>66</v>
      </c>
      <c r="Z3" s="27" t="s">
        <v>11</v>
      </c>
      <c r="AA3" s="62" t="s">
        <v>96</v>
      </c>
      <c r="AB3" s="6" t="s">
        <v>1</v>
      </c>
      <c r="AC3" s="68" t="s">
        <v>13</v>
      </c>
      <c r="AD3" s="20"/>
      <c r="AE3" s="20"/>
      <c r="AF3" s="20"/>
      <c r="AG3" s="20"/>
      <c r="AH3" s="20"/>
      <c r="AI3" s="20"/>
      <c r="AJ3" s="20"/>
      <c r="AK3" s="20"/>
    </row>
    <row r="4" spans="1:37" s="4" customFormat="1" ht="20" customHeight="1">
      <c r="A4" s="28" t="s">
        <v>14</v>
      </c>
      <c r="B4" s="48">
        <v>0</v>
      </c>
      <c r="C4" s="49">
        <v>560</v>
      </c>
      <c r="D4" s="50">
        <v>27</v>
      </c>
      <c r="E4" s="50">
        <v>490</v>
      </c>
      <c r="F4" s="50">
        <v>385</v>
      </c>
      <c r="G4" s="50">
        <v>132</v>
      </c>
      <c r="H4" s="50">
        <v>180</v>
      </c>
      <c r="I4" s="50">
        <v>32</v>
      </c>
      <c r="J4" s="50">
        <v>31</v>
      </c>
      <c r="K4" s="49">
        <v>135</v>
      </c>
      <c r="L4" s="49">
        <v>27</v>
      </c>
      <c r="M4" s="49">
        <v>31</v>
      </c>
      <c r="N4" s="49">
        <v>490</v>
      </c>
      <c r="O4" s="49">
        <v>30</v>
      </c>
      <c r="P4" s="49">
        <v>297</v>
      </c>
      <c r="Q4" s="49">
        <v>512</v>
      </c>
      <c r="R4" s="49">
        <v>460</v>
      </c>
      <c r="S4" s="49">
        <v>25</v>
      </c>
      <c r="T4" s="49"/>
      <c r="U4" s="5"/>
      <c r="V4" s="5"/>
      <c r="W4" s="5"/>
      <c r="X4" s="5"/>
      <c r="Y4" s="8">
        <f>VLOOKUP(A4,Kill!$A$3:$Y$104,25,FALSE)*10</f>
        <v>480</v>
      </c>
      <c r="Z4" s="27">
        <f>+SUM(Tableau2[[#This Row],[1]:[23]])</f>
        <v>3844</v>
      </c>
      <c r="AA4" s="62">
        <v>1</v>
      </c>
      <c r="AB4" s="7">
        <f>+Tableau2[[#This Row],[Kill ]]+Tableau2[[#This Row],[Classement]]</f>
        <v>4324</v>
      </c>
      <c r="AC4" s="62">
        <f>VLOOKUP(Tableau2[[#This Row],[Pseudo]],Participation!$A$3:$Y$55,25,FALSE)</f>
        <v>17</v>
      </c>
      <c r="AD4" s="20" t="s">
        <v>33</v>
      </c>
      <c r="AE4" s="20"/>
      <c r="AF4" s="20"/>
      <c r="AG4" s="20"/>
      <c r="AH4" s="20"/>
      <c r="AI4" s="20"/>
      <c r="AJ4" s="20"/>
      <c r="AK4" s="20"/>
    </row>
    <row r="5" spans="1:37" s="4" customFormat="1" ht="20" customHeight="1">
      <c r="A5" s="28" t="s">
        <v>95</v>
      </c>
      <c r="B5" s="48">
        <v>336</v>
      </c>
      <c r="C5" s="49">
        <v>0</v>
      </c>
      <c r="D5" s="49">
        <v>27</v>
      </c>
      <c r="E5" s="49">
        <v>35</v>
      </c>
      <c r="F5" s="49">
        <v>560</v>
      </c>
      <c r="G5" s="49">
        <v>462</v>
      </c>
      <c r="H5" s="49">
        <v>600</v>
      </c>
      <c r="I5" s="49">
        <v>32</v>
      </c>
      <c r="J5" s="49">
        <v>620</v>
      </c>
      <c r="K5" s="49">
        <v>0</v>
      </c>
      <c r="L5" s="49">
        <v>27</v>
      </c>
      <c r="M5" s="49">
        <v>620</v>
      </c>
      <c r="N5" s="49">
        <v>35</v>
      </c>
      <c r="O5" s="49">
        <v>210</v>
      </c>
      <c r="P5" s="49">
        <v>33</v>
      </c>
      <c r="Q5" s="49">
        <v>32</v>
      </c>
      <c r="R5" s="49">
        <v>207</v>
      </c>
      <c r="S5" s="49">
        <v>0</v>
      </c>
      <c r="T5" s="49"/>
      <c r="U5" s="5"/>
      <c r="V5" s="19"/>
      <c r="W5" s="5"/>
      <c r="X5" s="23"/>
      <c r="Y5" s="8">
        <f>VLOOKUP(A5,Kill!$A$3:$Y$104,25,FALSE)*10</f>
        <v>300</v>
      </c>
      <c r="Z5" s="27">
        <f>+SUM(Tableau2[[#This Row],[1]:[23]])</f>
        <v>3836</v>
      </c>
      <c r="AA5" s="62">
        <v>2</v>
      </c>
      <c r="AB5" s="9">
        <f>+Tableau2[[#This Row],[Kill ]]+Tableau2[[#This Row],[Classement]]</f>
        <v>4136</v>
      </c>
      <c r="AC5" s="62">
        <f>VLOOKUP(Tableau2[[#This Row],[Pseudo]],Participation!$A$3:$Y$55,25,FALSE)</f>
        <v>15</v>
      </c>
      <c r="AD5" s="20"/>
      <c r="AE5" s="20"/>
      <c r="AF5" s="20"/>
      <c r="AG5" s="20"/>
      <c r="AH5" s="20"/>
      <c r="AI5" s="20"/>
      <c r="AJ5" s="20"/>
      <c r="AK5" s="20"/>
    </row>
    <row r="6" spans="1:37" s="4" customFormat="1" ht="20" customHeight="1">
      <c r="A6" s="28" t="s">
        <v>9</v>
      </c>
      <c r="B6" s="48">
        <v>168</v>
      </c>
      <c r="C6" s="50">
        <v>28</v>
      </c>
      <c r="D6" s="50">
        <v>27</v>
      </c>
      <c r="E6" s="50">
        <v>35</v>
      </c>
      <c r="F6" s="50">
        <v>35</v>
      </c>
      <c r="G6" s="50">
        <v>528</v>
      </c>
      <c r="H6" s="50">
        <v>30</v>
      </c>
      <c r="I6" s="50">
        <v>224</v>
      </c>
      <c r="J6" s="50">
        <v>31</v>
      </c>
      <c r="K6" s="49">
        <v>27</v>
      </c>
      <c r="L6" s="49">
        <v>432</v>
      </c>
      <c r="M6" s="49">
        <v>496</v>
      </c>
      <c r="N6" s="49">
        <v>35</v>
      </c>
      <c r="O6" s="49">
        <v>600</v>
      </c>
      <c r="P6" s="49">
        <v>528</v>
      </c>
      <c r="Q6" s="49">
        <v>32</v>
      </c>
      <c r="R6" s="49">
        <v>23</v>
      </c>
      <c r="S6" s="49">
        <v>25</v>
      </c>
      <c r="T6" s="49"/>
      <c r="U6" s="5"/>
      <c r="V6" s="19"/>
      <c r="W6" s="5"/>
      <c r="X6" s="5"/>
      <c r="Y6" s="8">
        <f>VLOOKUP(A6,Kill!$A$3:$Y$104,25,FALSE)*10</f>
        <v>380</v>
      </c>
      <c r="Z6" s="27">
        <f>+SUM(Tableau2[[#This Row],[1]:[23]])</f>
        <v>3304</v>
      </c>
      <c r="AA6" s="62">
        <v>3</v>
      </c>
      <c r="AB6" s="9">
        <f>+Tableau2[[#This Row],[Kill ]]+Tableau2[[#This Row],[Classement]]</f>
        <v>3684</v>
      </c>
      <c r="AC6" s="62">
        <f>VLOOKUP(Tableau2[[#This Row],[Pseudo]],Participation!$A$3:$Y$55,25,FALSE)</f>
        <v>18</v>
      </c>
      <c r="AD6" s="20"/>
      <c r="AE6" s="20"/>
      <c r="AF6" s="20"/>
      <c r="AG6" s="20"/>
      <c r="AH6" s="20"/>
      <c r="AI6" s="20"/>
      <c r="AJ6" s="20"/>
      <c r="AK6" s="20"/>
    </row>
    <row r="7" spans="1:37" s="4" customFormat="1" ht="20" customHeight="1">
      <c r="A7" s="28" t="s">
        <v>70</v>
      </c>
      <c r="B7" s="49">
        <v>0</v>
      </c>
      <c r="C7" s="49">
        <v>140</v>
      </c>
      <c r="D7" s="50">
        <v>432</v>
      </c>
      <c r="E7" s="50">
        <v>0</v>
      </c>
      <c r="F7" s="50">
        <v>175</v>
      </c>
      <c r="G7" s="50">
        <v>297</v>
      </c>
      <c r="H7" s="50">
        <v>480</v>
      </c>
      <c r="I7" s="50">
        <v>288</v>
      </c>
      <c r="J7" s="50">
        <v>434</v>
      </c>
      <c r="K7" s="49">
        <v>27</v>
      </c>
      <c r="L7" s="49">
        <v>243</v>
      </c>
      <c r="M7" s="49">
        <v>31</v>
      </c>
      <c r="N7" s="49">
        <v>35</v>
      </c>
      <c r="O7" s="49">
        <v>0</v>
      </c>
      <c r="P7" s="49">
        <v>132</v>
      </c>
      <c r="Q7" s="49">
        <v>32</v>
      </c>
      <c r="R7" s="49">
        <v>0</v>
      </c>
      <c r="S7" s="49">
        <v>275</v>
      </c>
      <c r="T7" s="49"/>
      <c r="U7" s="5"/>
      <c r="V7" s="5"/>
      <c r="W7" s="5"/>
      <c r="X7" s="5"/>
      <c r="Y7" s="8">
        <f>VLOOKUP(A7,Kill!$A$3:$Y$104,25,FALSE)*10</f>
        <v>225</v>
      </c>
      <c r="Z7" s="27">
        <f>+SUM(Tableau2[[#This Row],[1]:[23]])</f>
        <v>3021</v>
      </c>
      <c r="AA7" s="62">
        <v>4</v>
      </c>
      <c r="AB7" s="9">
        <f>+Tableau2[[#This Row],[Kill ]]+Tableau2[[#This Row],[Classement]]</f>
        <v>3246</v>
      </c>
      <c r="AC7" s="62">
        <f>VLOOKUP(Tableau2[[#This Row],[Pseudo]],Participation!$A$3:$Y$55,25,FALSE)</f>
        <v>14</v>
      </c>
      <c r="AD7" s="20"/>
      <c r="AE7" s="20"/>
      <c r="AF7" s="20"/>
      <c r="AG7" s="20" t="s">
        <v>33</v>
      </c>
      <c r="AH7" s="20"/>
      <c r="AI7" s="20"/>
      <c r="AJ7" s="20"/>
      <c r="AK7" s="20"/>
    </row>
    <row r="8" spans="1:37" s="4" customFormat="1" ht="20" customHeight="1">
      <c r="A8" s="28" t="s">
        <v>2</v>
      </c>
      <c r="B8" s="49">
        <v>231</v>
      </c>
      <c r="C8" s="49">
        <v>448</v>
      </c>
      <c r="D8" s="50">
        <v>540</v>
      </c>
      <c r="E8" s="50">
        <v>385</v>
      </c>
      <c r="F8" s="50">
        <v>35</v>
      </c>
      <c r="G8" s="50">
        <v>33</v>
      </c>
      <c r="H8" s="50">
        <v>210</v>
      </c>
      <c r="I8" s="50">
        <v>32</v>
      </c>
      <c r="J8" s="50">
        <v>186</v>
      </c>
      <c r="K8" s="49">
        <v>27</v>
      </c>
      <c r="L8" s="49">
        <v>0</v>
      </c>
      <c r="M8" s="49">
        <v>186</v>
      </c>
      <c r="N8" s="49">
        <v>35</v>
      </c>
      <c r="O8" s="49">
        <v>30</v>
      </c>
      <c r="P8" s="49">
        <v>462</v>
      </c>
      <c r="Q8" s="49">
        <v>224</v>
      </c>
      <c r="R8" s="49">
        <v>0</v>
      </c>
      <c r="S8" s="49">
        <v>0</v>
      </c>
      <c r="T8" s="49"/>
      <c r="U8" s="5"/>
      <c r="V8" s="5"/>
      <c r="W8" s="5"/>
      <c r="X8" s="19"/>
      <c r="Y8" s="8">
        <f>VLOOKUP(A8,Kill!$A$3:$Y$104,25,FALSE)*10</f>
        <v>170</v>
      </c>
      <c r="Z8" s="27">
        <f>+SUM(Tableau2[[#This Row],[1]:[23]])</f>
        <v>3064</v>
      </c>
      <c r="AA8" s="62">
        <v>5</v>
      </c>
      <c r="AB8" s="9">
        <f>+Tableau2[[#This Row],[Kill ]]+Tableau2[[#This Row],[Classement]]</f>
        <v>3234</v>
      </c>
      <c r="AC8" s="62">
        <f>VLOOKUP(Tableau2[[#This Row],[Pseudo]],Participation!$A$3:$Y$55,25,FALSE)</f>
        <v>15</v>
      </c>
      <c r="AD8" s="20" t="s">
        <v>33</v>
      </c>
      <c r="AE8" s="20" t="s">
        <v>33</v>
      </c>
      <c r="AF8" s="20"/>
      <c r="AG8" s="20"/>
      <c r="AH8" s="20"/>
      <c r="AI8" s="20"/>
      <c r="AJ8" s="20"/>
      <c r="AK8" s="20"/>
    </row>
    <row r="9" spans="1:37" s="4" customFormat="1" ht="20" customHeight="1">
      <c r="A9" s="28" t="s">
        <v>34</v>
      </c>
      <c r="B9" s="49">
        <v>84</v>
      </c>
      <c r="C9" s="49">
        <v>112</v>
      </c>
      <c r="D9" s="49">
        <v>378</v>
      </c>
      <c r="E9" s="49">
        <v>35</v>
      </c>
      <c r="F9" s="49">
        <v>210</v>
      </c>
      <c r="G9" s="49">
        <v>33</v>
      </c>
      <c r="H9" s="49">
        <v>420</v>
      </c>
      <c r="I9" s="49">
        <v>448</v>
      </c>
      <c r="J9" s="49">
        <v>31</v>
      </c>
      <c r="K9" s="49">
        <v>27</v>
      </c>
      <c r="L9" s="49">
        <v>216</v>
      </c>
      <c r="M9" s="49">
        <v>217</v>
      </c>
      <c r="N9" s="49">
        <v>35</v>
      </c>
      <c r="O9" s="49">
        <v>480</v>
      </c>
      <c r="P9" s="49">
        <v>33</v>
      </c>
      <c r="Q9" s="49">
        <v>32</v>
      </c>
      <c r="R9" s="49">
        <v>161</v>
      </c>
      <c r="S9" s="49">
        <v>0</v>
      </c>
      <c r="T9" s="49"/>
      <c r="U9" s="5"/>
      <c r="V9" s="5"/>
      <c r="W9" s="5"/>
      <c r="X9" s="19"/>
      <c r="Y9" s="8">
        <f>VLOOKUP(A9,Kill!$A$3:$Y$104,25,FALSE)*10</f>
        <v>170</v>
      </c>
      <c r="Z9" s="27">
        <f>+SUM(Tableau2[[#This Row],[1]:[23]])</f>
        <v>2952</v>
      </c>
      <c r="AA9" s="62">
        <v>6</v>
      </c>
      <c r="AB9" s="9">
        <f>+Tableau2[[#This Row],[Kill ]]+Tableau2[[#This Row],[Classement]]</f>
        <v>3122</v>
      </c>
      <c r="AC9" s="62">
        <f>VLOOKUP(Tableau2[[#This Row],[Pseudo]],Participation!$A$3:$Y$55,25,FALSE)</f>
        <v>17</v>
      </c>
      <c r="AD9" s="20"/>
      <c r="AE9" s="20"/>
      <c r="AF9" s="20"/>
      <c r="AG9" s="20"/>
      <c r="AH9" s="20"/>
      <c r="AI9" s="20"/>
      <c r="AJ9" s="20"/>
      <c r="AK9" s="20"/>
    </row>
    <row r="10" spans="1:37" s="4" customFormat="1" ht="20" customHeight="1">
      <c r="A10" s="45" t="s">
        <v>88</v>
      </c>
      <c r="B10" s="49">
        <v>0</v>
      </c>
      <c r="C10" s="49">
        <v>28</v>
      </c>
      <c r="D10" s="50">
        <v>27</v>
      </c>
      <c r="E10" s="50">
        <v>35</v>
      </c>
      <c r="F10" s="50">
        <v>490</v>
      </c>
      <c r="G10" s="50">
        <v>363</v>
      </c>
      <c r="H10" s="50">
        <v>30</v>
      </c>
      <c r="I10" s="50">
        <v>32</v>
      </c>
      <c r="J10" s="50">
        <v>31</v>
      </c>
      <c r="K10" s="49">
        <v>216</v>
      </c>
      <c r="L10" s="49">
        <v>378</v>
      </c>
      <c r="M10" s="49">
        <v>0</v>
      </c>
      <c r="N10" s="49">
        <v>35</v>
      </c>
      <c r="O10" s="49">
        <v>30</v>
      </c>
      <c r="P10" s="49">
        <v>363</v>
      </c>
      <c r="Q10" s="49">
        <v>160</v>
      </c>
      <c r="R10" s="49">
        <v>322</v>
      </c>
      <c r="S10" s="49">
        <v>0</v>
      </c>
      <c r="T10" s="49"/>
      <c r="U10" s="5"/>
      <c r="V10" s="5"/>
      <c r="W10" s="5"/>
      <c r="X10" s="5"/>
      <c r="Y10" s="8">
        <f>VLOOKUP(A10,Kill!$A$3:$Y$104,25,FALSE)*10</f>
        <v>90</v>
      </c>
      <c r="Z10" s="27">
        <f>+SUM(Tableau2[[#This Row],[1]:[23]])</f>
        <v>2540</v>
      </c>
      <c r="AA10" s="62">
        <v>7</v>
      </c>
      <c r="AB10" s="9">
        <f>+Tableau2[[#This Row],[Kill ]]+Tableau2[[#This Row],[Classement]]</f>
        <v>2630</v>
      </c>
      <c r="AC10" s="62">
        <f>VLOOKUP(Tableau2[[#This Row],[Pseudo]],Participation!$A$3:$Y$55,25,FALSE)</f>
        <v>15</v>
      </c>
      <c r="AD10" s="20"/>
      <c r="AE10" s="20"/>
      <c r="AF10" s="20"/>
      <c r="AG10" s="20"/>
      <c r="AH10" s="20"/>
      <c r="AI10" s="20"/>
      <c r="AJ10" s="20"/>
      <c r="AK10" s="20"/>
    </row>
    <row r="11" spans="1:37" s="4" customFormat="1" ht="20" customHeight="1">
      <c r="A11" s="45" t="s">
        <v>76</v>
      </c>
      <c r="B11" s="49">
        <v>0</v>
      </c>
      <c r="C11" s="49">
        <v>0</v>
      </c>
      <c r="D11" s="50">
        <v>27</v>
      </c>
      <c r="E11" s="50">
        <v>560</v>
      </c>
      <c r="F11" s="50">
        <v>35</v>
      </c>
      <c r="G11" s="50">
        <v>0</v>
      </c>
      <c r="H11" s="50">
        <v>30</v>
      </c>
      <c r="I11" s="50">
        <v>640</v>
      </c>
      <c r="J11" s="50">
        <v>31</v>
      </c>
      <c r="K11" s="49">
        <v>189</v>
      </c>
      <c r="L11" s="49">
        <v>27</v>
      </c>
      <c r="M11" s="49">
        <v>31</v>
      </c>
      <c r="N11" s="49">
        <v>35</v>
      </c>
      <c r="O11" s="49">
        <v>0</v>
      </c>
      <c r="P11" s="49">
        <v>33</v>
      </c>
      <c r="Q11" s="49">
        <v>352</v>
      </c>
      <c r="R11" s="49">
        <v>368</v>
      </c>
      <c r="S11" s="49">
        <v>25</v>
      </c>
      <c r="T11" s="49"/>
      <c r="U11" s="5"/>
      <c r="V11" s="5"/>
      <c r="W11" s="5"/>
      <c r="X11" s="5"/>
      <c r="Y11" s="8">
        <f>VLOOKUP(A11,Kill!$A$3:$Y$104,25,FALSE)*10</f>
        <v>140</v>
      </c>
      <c r="Z11" s="27">
        <f>+SUM(Tableau2[[#This Row],[1]:[23]])</f>
        <v>2383</v>
      </c>
      <c r="AA11" s="62">
        <v>8</v>
      </c>
      <c r="AB11" s="9">
        <f>+Tableau2[[#This Row],[Kill ]]+Tableau2[[#This Row],[Classement]]</f>
        <v>2523</v>
      </c>
      <c r="AC11" s="62">
        <f>VLOOKUP(Tableau2[[#This Row],[Pseudo]],Participation!$A$3:$Y$55,25,FALSE)</f>
        <v>14</v>
      </c>
      <c r="AD11" s="20"/>
      <c r="AE11" s="20"/>
      <c r="AF11" s="20"/>
      <c r="AG11" s="20" t="s">
        <v>33</v>
      </c>
      <c r="AH11" s="20"/>
      <c r="AI11" s="20"/>
      <c r="AJ11" s="20"/>
      <c r="AK11" s="20"/>
    </row>
    <row r="12" spans="1:37" s="4" customFormat="1" ht="20" customHeight="1">
      <c r="A12" s="28" t="s">
        <v>10</v>
      </c>
      <c r="B12" s="49">
        <v>189</v>
      </c>
      <c r="C12" s="50">
        <v>28</v>
      </c>
      <c r="D12" s="50">
        <v>27</v>
      </c>
      <c r="E12" s="50">
        <v>35</v>
      </c>
      <c r="F12" s="50">
        <v>35</v>
      </c>
      <c r="G12" s="50">
        <v>33</v>
      </c>
      <c r="H12" s="50">
        <v>30</v>
      </c>
      <c r="I12" s="50">
        <v>512</v>
      </c>
      <c r="J12" s="50">
        <v>31</v>
      </c>
      <c r="K12" s="49">
        <v>27</v>
      </c>
      <c r="L12" s="49">
        <v>27</v>
      </c>
      <c r="M12" s="49">
        <v>31</v>
      </c>
      <c r="N12" s="49">
        <v>280</v>
      </c>
      <c r="O12" s="49">
        <v>0</v>
      </c>
      <c r="P12" s="49">
        <v>33</v>
      </c>
      <c r="Q12" s="49">
        <v>640</v>
      </c>
      <c r="R12" s="49">
        <v>0</v>
      </c>
      <c r="S12" s="49">
        <v>25</v>
      </c>
      <c r="T12" s="49"/>
      <c r="U12" s="5"/>
      <c r="V12" s="5"/>
      <c r="W12" s="5"/>
      <c r="X12" s="5"/>
      <c r="Y12" s="8">
        <f>VLOOKUP(A12,Kill!$A$3:$Y$104,25,FALSE)*10</f>
        <v>80</v>
      </c>
      <c r="Z12" s="27">
        <f>+SUM(Tableau2[[#This Row],[1]:[23]])</f>
        <v>1983</v>
      </c>
      <c r="AA12" s="62">
        <v>9</v>
      </c>
      <c r="AB12" s="9">
        <f>+Tableau2[[#This Row],[Kill ]]+Tableau2[[#This Row],[Classement]]</f>
        <v>2063</v>
      </c>
      <c r="AC12" s="62">
        <f>VLOOKUP(Tableau2[[#This Row],[Pseudo]],Participation!$A$3:$Y$55,25,FALSE)</f>
        <v>16</v>
      </c>
      <c r="AD12" s="20"/>
      <c r="AE12" s="20"/>
      <c r="AF12" s="20"/>
      <c r="AG12" s="20"/>
      <c r="AH12" s="20"/>
      <c r="AI12" s="20"/>
      <c r="AJ12" s="20"/>
      <c r="AK12" s="20"/>
    </row>
    <row r="13" spans="1:37" s="4" customFormat="1" ht="20" customHeight="1">
      <c r="A13" s="28" t="s">
        <v>18</v>
      </c>
      <c r="B13" s="49">
        <v>126</v>
      </c>
      <c r="C13" s="50">
        <v>168</v>
      </c>
      <c r="D13" s="50">
        <v>27</v>
      </c>
      <c r="E13" s="50">
        <v>35</v>
      </c>
      <c r="F13" s="50">
        <v>35</v>
      </c>
      <c r="G13" s="50">
        <v>33</v>
      </c>
      <c r="H13" s="50">
        <v>30</v>
      </c>
      <c r="I13" s="50">
        <v>32</v>
      </c>
      <c r="J13" s="50">
        <v>248</v>
      </c>
      <c r="K13" s="49">
        <v>378</v>
      </c>
      <c r="L13" s="49">
        <v>0</v>
      </c>
      <c r="M13" s="49">
        <v>341</v>
      </c>
      <c r="N13" s="49">
        <v>140</v>
      </c>
      <c r="O13" s="49">
        <v>30</v>
      </c>
      <c r="P13" s="49">
        <v>33</v>
      </c>
      <c r="Q13" s="49">
        <v>192</v>
      </c>
      <c r="R13" s="49">
        <v>23</v>
      </c>
      <c r="S13" s="49">
        <v>25</v>
      </c>
      <c r="T13" s="49"/>
      <c r="U13" s="5"/>
      <c r="V13" s="5"/>
      <c r="W13" s="5"/>
      <c r="X13" s="5"/>
      <c r="Y13" s="8">
        <f>VLOOKUP(A13,Kill!$A$3:$Y$104,25,FALSE)*10</f>
        <v>120</v>
      </c>
      <c r="Z13" s="27">
        <f>+SUM(Tableau2[[#This Row],[1]:[23]])</f>
        <v>1896</v>
      </c>
      <c r="AA13" s="62">
        <v>10</v>
      </c>
      <c r="AB13" s="9">
        <f>+Tableau2[[#This Row],[Kill ]]+Tableau2[[#This Row],[Classement]]</f>
        <v>2016</v>
      </c>
      <c r="AC13" s="62">
        <f>VLOOKUP(Tableau2[[#This Row],[Pseudo]],Participation!$A$3:$Y$55,25,FALSE)</f>
        <v>17</v>
      </c>
      <c r="AD13" s="20"/>
      <c r="AE13" s="20"/>
      <c r="AF13" s="20"/>
      <c r="AG13" s="20"/>
      <c r="AH13" s="20"/>
      <c r="AI13" s="20"/>
      <c r="AJ13" s="20"/>
      <c r="AK13" s="20"/>
    </row>
    <row r="14" spans="1:37" s="4" customFormat="1" ht="20" customHeight="1">
      <c r="A14" s="45" t="s">
        <v>69</v>
      </c>
      <c r="B14" s="49">
        <v>0</v>
      </c>
      <c r="C14" s="49">
        <v>196</v>
      </c>
      <c r="D14" s="50">
        <v>135</v>
      </c>
      <c r="E14" s="50">
        <v>35</v>
      </c>
      <c r="F14" s="50">
        <v>35</v>
      </c>
      <c r="G14" s="50">
        <v>33</v>
      </c>
      <c r="H14" s="50">
        <v>0</v>
      </c>
      <c r="I14" s="50">
        <v>352</v>
      </c>
      <c r="J14" s="50">
        <v>31</v>
      </c>
      <c r="K14" s="49">
        <v>27</v>
      </c>
      <c r="L14" s="49">
        <v>27</v>
      </c>
      <c r="M14" s="49">
        <v>31</v>
      </c>
      <c r="N14" s="49">
        <v>35</v>
      </c>
      <c r="O14" s="49">
        <v>30</v>
      </c>
      <c r="P14" s="49">
        <v>33</v>
      </c>
      <c r="Q14" s="49">
        <v>32</v>
      </c>
      <c r="R14" s="49">
        <v>23</v>
      </c>
      <c r="S14" s="49">
        <v>500</v>
      </c>
      <c r="T14" s="49"/>
      <c r="U14" s="5"/>
      <c r="V14" s="5"/>
      <c r="W14" s="5"/>
      <c r="X14" s="5"/>
      <c r="Y14" s="8">
        <f>VLOOKUP(A14,Kill!$A$3:$Y$104,25,FALSE)*10</f>
        <v>100</v>
      </c>
      <c r="Z14" s="27">
        <f>+SUM(Tableau2[[#This Row],[1]:[23]])</f>
        <v>1555</v>
      </c>
      <c r="AA14" s="62">
        <v>11</v>
      </c>
      <c r="AB14" s="9">
        <f>+Tableau2[[#This Row],[Kill ]]+Tableau2[[#This Row],[Classement]]</f>
        <v>1655</v>
      </c>
      <c r="AC14" s="62">
        <f>VLOOKUP(Tableau2[[#This Row],[Pseudo]],Participation!$A$3:$Y$55,25,FALSE)</f>
        <v>16</v>
      </c>
      <c r="AD14" s="20"/>
      <c r="AE14" s="20"/>
      <c r="AF14" s="20"/>
      <c r="AG14" s="20"/>
      <c r="AH14" s="20"/>
      <c r="AI14" s="20"/>
      <c r="AJ14" s="20"/>
      <c r="AK14" s="20"/>
    </row>
    <row r="15" spans="1:37" s="4" customFormat="1" ht="20" customHeight="1">
      <c r="A15" s="45" t="s">
        <v>92</v>
      </c>
      <c r="B15" s="49">
        <v>0</v>
      </c>
      <c r="C15" s="49">
        <v>28</v>
      </c>
      <c r="D15" s="50">
        <v>216</v>
      </c>
      <c r="E15" s="50">
        <v>35</v>
      </c>
      <c r="F15" s="50">
        <v>35</v>
      </c>
      <c r="G15" s="50">
        <v>33</v>
      </c>
      <c r="H15" s="50">
        <v>30</v>
      </c>
      <c r="I15" s="50">
        <v>32</v>
      </c>
      <c r="J15" s="50">
        <v>279</v>
      </c>
      <c r="K15" s="49">
        <v>162</v>
      </c>
      <c r="L15" s="49">
        <v>0</v>
      </c>
      <c r="M15" s="49">
        <v>31</v>
      </c>
      <c r="N15" s="49">
        <v>0</v>
      </c>
      <c r="O15" s="49">
        <v>30</v>
      </c>
      <c r="P15" s="49">
        <v>33</v>
      </c>
      <c r="Q15" s="49">
        <v>448</v>
      </c>
      <c r="R15" s="49">
        <v>23</v>
      </c>
      <c r="S15" s="49">
        <v>0</v>
      </c>
      <c r="T15" s="49"/>
      <c r="U15" s="5"/>
      <c r="V15" s="5"/>
      <c r="W15" s="5"/>
      <c r="X15" s="5"/>
      <c r="Y15" s="8">
        <f>VLOOKUP(A15,Kill!$A$3:$Y$104,25,FALSE)*10</f>
        <v>170</v>
      </c>
      <c r="Z15" s="27">
        <f>+SUM(Tableau2[[#This Row],[1]:[23]])</f>
        <v>1415</v>
      </c>
      <c r="AA15" s="62">
        <v>12</v>
      </c>
      <c r="AB15" s="9">
        <f>+Tableau2[[#This Row],[Kill ]]+Tableau2[[#This Row],[Classement]]</f>
        <v>1585</v>
      </c>
      <c r="AC15" s="62">
        <f>VLOOKUP(Tableau2[[#This Row],[Pseudo]],Participation!$A$3:$Y$55,25,FALSE)</f>
        <v>14</v>
      </c>
      <c r="AD15" s="20" t="s">
        <v>33</v>
      </c>
      <c r="AE15" s="20" t="s">
        <v>33</v>
      </c>
      <c r="AF15" s="20" t="s">
        <v>33</v>
      </c>
      <c r="AG15" s="20"/>
      <c r="AH15" s="20"/>
      <c r="AI15" s="20"/>
      <c r="AJ15" s="20"/>
      <c r="AK15" s="20"/>
    </row>
    <row r="16" spans="1:37" s="4" customFormat="1" ht="20" customHeight="1">
      <c r="A16" s="28" t="s">
        <v>7</v>
      </c>
      <c r="B16" s="49">
        <v>21</v>
      </c>
      <c r="C16" s="50">
        <v>28</v>
      </c>
      <c r="D16" s="50">
        <v>0</v>
      </c>
      <c r="E16" s="50">
        <v>35</v>
      </c>
      <c r="F16" s="50">
        <v>280</v>
      </c>
      <c r="G16" s="50">
        <v>0</v>
      </c>
      <c r="H16" s="50">
        <v>30</v>
      </c>
      <c r="I16" s="50">
        <v>32</v>
      </c>
      <c r="J16" s="50">
        <v>31</v>
      </c>
      <c r="K16" s="49">
        <v>27</v>
      </c>
      <c r="L16" s="49">
        <v>540</v>
      </c>
      <c r="M16" s="49">
        <v>31</v>
      </c>
      <c r="N16" s="49">
        <v>35</v>
      </c>
      <c r="O16" s="49">
        <v>270</v>
      </c>
      <c r="P16" s="49">
        <v>33</v>
      </c>
      <c r="Q16" s="49">
        <v>32</v>
      </c>
      <c r="R16" s="49">
        <v>23</v>
      </c>
      <c r="S16" s="49">
        <v>25</v>
      </c>
      <c r="T16" s="49"/>
      <c r="U16" s="5"/>
      <c r="V16" s="5"/>
      <c r="W16" s="5"/>
      <c r="X16" s="5"/>
      <c r="Y16" s="8">
        <f>VLOOKUP(A16,Kill!$A$3:$Y$104,25,FALSE)*10</f>
        <v>100</v>
      </c>
      <c r="Z16" s="27">
        <f>+SUM(Tableau2[[#This Row],[1]:[23]])</f>
        <v>1473</v>
      </c>
      <c r="AA16" s="62">
        <v>13</v>
      </c>
      <c r="AB16" s="9">
        <f>+Tableau2[[#This Row],[Kill ]]+Tableau2[[#This Row],[Classement]]</f>
        <v>1573</v>
      </c>
      <c r="AC16" s="62">
        <f>VLOOKUP(Tableau2[[#This Row],[Pseudo]],Participation!$A$3:$Y$55,25,FALSE)</f>
        <v>16</v>
      </c>
      <c r="AD16" s="20"/>
      <c r="AE16" s="20"/>
      <c r="AF16" s="20"/>
      <c r="AG16" s="20"/>
      <c r="AH16" s="20"/>
      <c r="AI16" s="20"/>
      <c r="AJ16" s="20"/>
      <c r="AK16" s="20"/>
    </row>
    <row r="17" spans="1:37" s="4" customFormat="1" ht="20" customHeight="1">
      <c r="A17" s="45" t="s">
        <v>74</v>
      </c>
      <c r="B17" s="49">
        <v>0</v>
      </c>
      <c r="C17" s="49">
        <v>28</v>
      </c>
      <c r="D17" s="50">
        <v>0</v>
      </c>
      <c r="E17" s="50">
        <v>0</v>
      </c>
      <c r="F17" s="50">
        <v>315</v>
      </c>
      <c r="G17" s="50">
        <v>198</v>
      </c>
      <c r="H17" s="50">
        <v>30</v>
      </c>
      <c r="I17" s="50">
        <v>192</v>
      </c>
      <c r="J17" s="50">
        <v>31</v>
      </c>
      <c r="K17" s="49">
        <v>27</v>
      </c>
      <c r="L17" s="49">
        <v>27</v>
      </c>
      <c r="M17" s="49">
        <v>248</v>
      </c>
      <c r="N17" s="49">
        <v>35</v>
      </c>
      <c r="O17" s="49">
        <v>30</v>
      </c>
      <c r="P17" s="49">
        <v>198</v>
      </c>
      <c r="Q17" s="49">
        <v>32</v>
      </c>
      <c r="R17" s="49">
        <v>23</v>
      </c>
      <c r="S17" s="49">
        <v>0</v>
      </c>
      <c r="T17" s="49"/>
      <c r="U17" s="5"/>
      <c r="V17" s="5"/>
      <c r="W17" s="5"/>
      <c r="X17" s="5"/>
      <c r="Y17" s="8">
        <f>VLOOKUP(A17,Kill!$A$3:$Y$104,25,FALSE)*10</f>
        <v>130</v>
      </c>
      <c r="Z17" s="27">
        <f>+SUM(Tableau2[[#This Row],[1]:[23]])</f>
        <v>1414</v>
      </c>
      <c r="AA17" s="62">
        <v>14</v>
      </c>
      <c r="AB17" s="9">
        <f>+Tableau2[[#This Row],[Kill ]]+Tableau2[[#This Row],[Classement]]</f>
        <v>1544</v>
      </c>
      <c r="AC17" s="62">
        <f>VLOOKUP(Tableau2[[#This Row],[Pseudo]],Participation!$A$3:$Y$55,25,FALSE)</f>
        <v>14</v>
      </c>
      <c r="AD17" s="20"/>
      <c r="AE17" s="20"/>
      <c r="AF17" s="20"/>
      <c r="AG17" s="20"/>
      <c r="AH17" s="20"/>
      <c r="AI17" s="20"/>
      <c r="AJ17" s="20"/>
      <c r="AK17" s="20"/>
    </row>
    <row r="18" spans="1:37" s="4" customFormat="1" ht="20" customHeight="1">
      <c r="A18" s="54" t="s">
        <v>82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496</v>
      </c>
      <c r="K18" s="49">
        <v>0</v>
      </c>
      <c r="L18" s="49">
        <v>0</v>
      </c>
      <c r="M18" s="49">
        <v>0</v>
      </c>
      <c r="N18" s="49">
        <v>35</v>
      </c>
      <c r="O18" s="49">
        <v>240</v>
      </c>
      <c r="P18" s="49">
        <v>0</v>
      </c>
      <c r="Q18" s="49">
        <v>288</v>
      </c>
      <c r="R18" s="49">
        <v>138</v>
      </c>
      <c r="S18" s="49">
        <v>225</v>
      </c>
      <c r="T18" s="49"/>
      <c r="U18" s="56"/>
      <c r="V18" s="56"/>
      <c r="W18" s="56"/>
      <c r="X18" s="56"/>
      <c r="Y18" s="57">
        <f>VLOOKUP(A18,Kill!$A$3:$Y$104,25,FALSE)*10</f>
        <v>110</v>
      </c>
      <c r="Z18" s="58">
        <f>+SUM(Tableau2[[#This Row],[1]:[23]])</f>
        <v>1422</v>
      </c>
      <c r="AA18" s="62">
        <v>15</v>
      </c>
      <c r="AB18" s="59">
        <f>+Tableau2[[#This Row],[Kill ]]+Tableau2[[#This Row],[Classement]]</f>
        <v>1532</v>
      </c>
      <c r="AC18" s="62">
        <f>VLOOKUP(Tableau2[[#This Row],[Pseudo]],Participation!$A$3:$Y$55,25,FALSE)</f>
        <v>6</v>
      </c>
      <c r="AD18" s="20"/>
      <c r="AE18" s="20"/>
      <c r="AF18" s="20"/>
      <c r="AG18" s="20"/>
      <c r="AH18" s="20"/>
      <c r="AI18" s="20"/>
      <c r="AJ18" s="20"/>
      <c r="AK18" s="20"/>
    </row>
    <row r="19" spans="1:37" s="4" customFormat="1" ht="20" customHeight="1">
      <c r="A19" s="28" t="s">
        <v>91</v>
      </c>
      <c r="B19" s="49">
        <v>21</v>
      </c>
      <c r="C19" s="49">
        <v>0</v>
      </c>
      <c r="D19" s="49">
        <v>0</v>
      </c>
      <c r="E19" s="49">
        <v>35</v>
      </c>
      <c r="F19" s="49">
        <v>35</v>
      </c>
      <c r="G19" s="49">
        <v>33</v>
      </c>
      <c r="H19" s="49">
        <v>30</v>
      </c>
      <c r="I19" s="49">
        <v>32</v>
      </c>
      <c r="J19" s="49">
        <v>31</v>
      </c>
      <c r="K19" s="49">
        <v>540</v>
      </c>
      <c r="L19" s="49">
        <v>27</v>
      </c>
      <c r="M19" s="49">
        <v>31</v>
      </c>
      <c r="N19" s="49">
        <v>35</v>
      </c>
      <c r="O19" s="49">
        <v>30</v>
      </c>
      <c r="P19" s="49">
        <v>33</v>
      </c>
      <c r="Q19" s="49">
        <v>128</v>
      </c>
      <c r="R19" s="49">
        <v>0</v>
      </c>
      <c r="S19" s="49">
        <v>350</v>
      </c>
      <c r="T19" s="49"/>
      <c r="U19" s="19"/>
      <c r="V19" s="51"/>
      <c r="W19" s="51"/>
      <c r="X19" s="51"/>
      <c r="Y19" s="52">
        <f>VLOOKUP(A19,Kill!$A$3:$Y$104,25,FALSE)*10</f>
        <v>140</v>
      </c>
      <c r="Z19" s="29">
        <f>+SUM(Tableau2[[#This Row],[1]:[23]])</f>
        <v>1391</v>
      </c>
      <c r="AA19" s="62">
        <v>16</v>
      </c>
      <c r="AB19" s="53">
        <f>+Tableau2[[#This Row],[Kill ]]+Tableau2[[#This Row],[Classement]]</f>
        <v>1531</v>
      </c>
      <c r="AC19" s="62">
        <f>VLOOKUP(Tableau2[[#This Row],[Pseudo]],Participation!$A$3:$Y$55,25,FALSE)</f>
        <v>15</v>
      </c>
      <c r="AD19" s="20"/>
      <c r="AE19" s="20"/>
      <c r="AF19" s="20"/>
      <c r="AG19" s="20"/>
      <c r="AH19" s="20"/>
      <c r="AI19" s="20"/>
      <c r="AJ19" s="20"/>
      <c r="AK19" s="20"/>
    </row>
    <row r="20" spans="1:37" s="4" customFormat="1" ht="20" customHeight="1">
      <c r="A20" s="45" t="s">
        <v>77</v>
      </c>
      <c r="B20" s="49">
        <v>0</v>
      </c>
      <c r="C20" s="49">
        <v>0</v>
      </c>
      <c r="D20" s="50">
        <v>27</v>
      </c>
      <c r="E20" s="50">
        <v>0</v>
      </c>
      <c r="F20" s="50">
        <v>0</v>
      </c>
      <c r="G20" s="50">
        <v>0</v>
      </c>
      <c r="H20" s="50">
        <v>120</v>
      </c>
      <c r="I20" s="50">
        <v>128</v>
      </c>
      <c r="J20" s="50">
        <v>341</v>
      </c>
      <c r="K20" s="49">
        <v>27</v>
      </c>
      <c r="L20" s="49">
        <v>135</v>
      </c>
      <c r="M20" s="49">
        <v>31</v>
      </c>
      <c r="N20" s="49">
        <v>35</v>
      </c>
      <c r="O20" s="49">
        <v>420</v>
      </c>
      <c r="P20" s="49">
        <v>33</v>
      </c>
      <c r="Q20" s="49">
        <v>0</v>
      </c>
      <c r="R20" s="49">
        <v>23</v>
      </c>
      <c r="S20" s="49">
        <v>0</v>
      </c>
      <c r="T20" s="49"/>
      <c r="U20" s="5"/>
      <c r="V20" s="5"/>
      <c r="W20" s="5"/>
      <c r="X20" s="5"/>
      <c r="Y20" s="8">
        <f>VLOOKUP(A20,Kill!$A$3:$Y$104,25,FALSE)*10</f>
        <v>190</v>
      </c>
      <c r="Z20" s="27">
        <f>+SUM(Tableau2[[#This Row],[1]:[23]])</f>
        <v>1320</v>
      </c>
      <c r="AA20" s="62">
        <v>17</v>
      </c>
      <c r="AB20" s="9">
        <f>+Tableau2[[#This Row],[Kill ]]+Tableau2[[#This Row],[Classement]]</f>
        <v>1510</v>
      </c>
      <c r="AC20" s="62">
        <f>VLOOKUP(Tableau2[[#This Row],[Pseudo]],Participation!$A$3:$Y$55,25,FALSE)</f>
        <v>11</v>
      </c>
      <c r="AD20" s="20"/>
      <c r="AE20" s="20"/>
      <c r="AF20" s="20"/>
      <c r="AG20" s="20"/>
      <c r="AH20" s="20"/>
      <c r="AI20" s="20"/>
      <c r="AJ20" s="20"/>
      <c r="AK20" s="20"/>
    </row>
    <row r="21" spans="1:37" s="4" customFormat="1" ht="20" customHeight="1">
      <c r="A21" s="45" t="s">
        <v>68</v>
      </c>
      <c r="B21" s="49">
        <v>0</v>
      </c>
      <c r="C21" s="49">
        <v>224</v>
      </c>
      <c r="D21" s="50">
        <v>189</v>
      </c>
      <c r="E21" s="50">
        <v>700</v>
      </c>
      <c r="F21" s="50">
        <v>0</v>
      </c>
      <c r="G21" s="50">
        <v>231</v>
      </c>
      <c r="H21" s="50">
        <v>0</v>
      </c>
      <c r="I21" s="50">
        <v>32</v>
      </c>
      <c r="J21" s="50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25</v>
      </c>
      <c r="T21" s="49"/>
      <c r="U21" s="5"/>
      <c r="V21" s="5"/>
      <c r="W21" s="5"/>
      <c r="X21" s="5"/>
      <c r="Y21" s="8">
        <f>VLOOKUP(A21,Kill!$A$3:$Y$104,25,FALSE)*10</f>
        <v>100</v>
      </c>
      <c r="Z21" s="27">
        <f>+SUM(Tableau2[[#This Row],[1]:[23]])</f>
        <v>1401</v>
      </c>
      <c r="AA21" s="62">
        <v>18</v>
      </c>
      <c r="AB21" s="9">
        <f>+Tableau2[[#This Row],[Kill ]]+Tableau2[[#This Row],[Classement]]</f>
        <v>1501</v>
      </c>
      <c r="AC21" s="62">
        <f>VLOOKUP(Tableau2[[#This Row],[Pseudo]],Participation!$A$3:$Y$55,25,FALSE)</f>
        <v>6</v>
      </c>
      <c r="AD21" s="20"/>
      <c r="AE21" s="20"/>
      <c r="AF21" s="20"/>
      <c r="AG21" s="20"/>
      <c r="AH21" s="20"/>
      <c r="AI21" s="20"/>
      <c r="AJ21" s="20"/>
      <c r="AK21" s="20"/>
    </row>
    <row r="22" spans="1:37" s="4" customFormat="1" ht="20" customHeight="1">
      <c r="A22" s="28" t="s">
        <v>17</v>
      </c>
      <c r="B22" s="49">
        <v>21</v>
      </c>
      <c r="C22" s="49">
        <v>308</v>
      </c>
      <c r="D22" s="49">
        <v>0</v>
      </c>
      <c r="E22" s="49">
        <v>0</v>
      </c>
      <c r="F22" s="49">
        <v>35</v>
      </c>
      <c r="G22" s="49">
        <v>33</v>
      </c>
      <c r="H22" s="49">
        <v>30</v>
      </c>
      <c r="I22" s="49">
        <v>32</v>
      </c>
      <c r="J22" s="49">
        <v>31</v>
      </c>
      <c r="K22" s="49">
        <v>243</v>
      </c>
      <c r="L22" s="49">
        <v>27</v>
      </c>
      <c r="M22" s="49">
        <v>31</v>
      </c>
      <c r="N22" s="49">
        <v>35</v>
      </c>
      <c r="O22" s="49">
        <v>120</v>
      </c>
      <c r="P22" s="49">
        <v>165</v>
      </c>
      <c r="Q22" s="49">
        <v>32</v>
      </c>
      <c r="R22" s="49">
        <v>23</v>
      </c>
      <c r="S22" s="49">
        <v>175</v>
      </c>
      <c r="T22" s="49"/>
      <c r="U22" s="5"/>
      <c r="V22" s="5"/>
      <c r="W22" s="5"/>
      <c r="X22" s="5"/>
      <c r="Y22" s="8">
        <f>VLOOKUP(A22,Kill!$A$3:$Y$104,25,FALSE)*10</f>
        <v>120</v>
      </c>
      <c r="Z22" s="27">
        <f>+SUM(Tableau2[[#This Row],[1]:[23]])</f>
        <v>1341</v>
      </c>
      <c r="AA22" s="62">
        <v>19</v>
      </c>
      <c r="AB22" s="9">
        <f>+Tableau2[[#This Row],[Kill ]]+Tableau2[[#This Row],[Classement]]</f>
        <v>1461</v>
      </c>
      <c r="AC22" s="62">
        <f>VLOOKUP(Tableau2[[#This Row],[Pseudo]],Participation!$A$3:$Y$55,25,FALSE)</f>
        <v>16</v>
      </c>
      <c r="AD22" s="20"/>
      <c r="AE22" s="20"/>
      <c r="AF22" s="20"/>
      <c r="AG22" s="20"/>
      <c r="AH22" s="20"/>
      <c r="AI22" s="20"/>
      <c r="AJ22" s="20"/>
      <c r="AK22" s="20"/>
    </row>
    <row r="23" spans="1:37" s="4" customFormat="1" ht="20" customHeight="1">
      <c r="A23" s="28" t="s">
        <v>35</v>
      </c>
      <c r="B23" s="49">
        <v>21</v>
      </c>
      <c r="C23" s="50">
        <v>0</v>
      </c>
      <c r="D23" s="50">
        <v>27</v>
      </c>
      <c r="E23" s="50">
        <v>35</v>
      </c>
      <c r="F23" s="50">
        <v>35</v>
      </c>
      <c r="G23" s="50">
        <v>0</v>
      </c>
      <c r="H23" s="50">
        <v>0</v>
      </c>
      <c r="I23" s="50">
        <v>32</v>
      </c>
      <c r="J23" s="50">
        <v>31</v>
      </c>
      <c r="K23" s="49">
        <v>0</v>
      </c>
      <c r="L23" s="49">
        <v>162</v>
      </c>
      <c r="M23" s="49">
        <v>279</v>
      </c>
      <c r="N23" s="49">
        <v>0</v>
      </c>
      <c r="O23" s="49">
        <v>30</v>
      </c>
      <c r="P23" s="49">
        <v>660</v>
      </c>
      <c r="Q23" s="49">
        <v>0</v>
      </c>
      <c r="R23" s="49">
        <v>0</v>
      </c>
      <c r="S23" s="49">
        <v>25</v>
      </c>
      <c r="T23" s="49"/>
      <c r="U23" s="5"/>
      <c r="V23" s="5"/>
      <c r="W23" s="5"/>
      <c r="X23" s="5"/>
      <c r="Y23" s="8">
        <f>VLOOKUP(A23,Kill!$A$3:$Y$104,25,FALSE)*10</f>
        <v>120</v>
      </c>
      <c r="Z23" s="27">
        <f>+SUM(Tableau2[[#This Row],[1]:[23]])</f>
        <v>1337</v>
      </c>
      <c r="AA23" s="62">
        <v>20</v>
      </c>
      <c r="AB23" s="9">
        <f>+Tableau2[[#This Row],[Kill ]]+Tableau2[[#This Row],[Classement]]</f>
        <v>1457</v>
      </c>
      <c r="AC23" s="62">
        <f>VLOOKUP(Tableau2[[#This Row],[Pseudo]],Participation!$A$3:$Y$55,25,FALSE)</f>
        <v>11</v>
      </c>
      <c r="AD23" s="20"/>
      <c r="AE23" s="20"/>
      <c r="AF23" s="20"/>
      <c r="AG23" s="20"/>
      <c r="AH23" s="20"/>
      <c r="AI23" s="20"/>
      <c r="AJ23" s="20"/>
      <c r="AK23" s="20"/>
    </row>
    <row r="24" spans="1:37" s="4" customFormat="1" ht="20" customHeight="1">
      <c r="A24" s="46" t="s">
        <v>8</v>
      </c>
      <c r="B24" s="49">
        <v>420</v>
      </c>
      <c r="C24" s="49">
        <v>28</v>
      </c>
      <c r="D24" s="50">
        <v>297</v>
      </c>
      <c r="E24" s="50">
        <v>315</v>
      </c>
      <c r="F24" s="50">
        <v>0</v>
      </c>
      <c r="G24" s="50">
        <v>0</v>
      </c>
      <c r="H24" s="50">
        <v>0</v>
      </c>
      <c r="I24" s="50">
        <v>32</v>
      </c>
      <c r="J24" s="50">
        <v>0</v>
      </c>
      <c r="K24" s="49">
        <v>27</v>
      </c>
      <c r="L24" s="49">
        <v>108</v>
      </c>
      <c r="M24" s="49">
        <v>31</v>
      </c>
      <c r="N24" s="49">
        <v>35</v>
      </c>
      <c r="O24" s="49">
        <v>30</v>
      </c>
      <c r="P24" s="49">
        <v>0</v>
      </c>
      <c r="Q24" s="49">
        <v>0</v>
      </c>
      <c r="R24" s="49">
        <v>0</v>
      </c>
      <c r="S24" s="49">
        <v>0</v>
      </c>
      <c r="T24" s="49"/>
      <c r="U24" s="19"/>
      <c r="V24" s="5"/>
      <c r="W24" s="19"/>
      <c r="X24" s="5"/>
      <c r="Y24" s="8">
        <f>VLOOKUP(A24,Kill!$A$3:$Y$104,25,FALSE)*10</f>
        <v>120</v>
      </c>
      <c r="Z24" s="27">
        <f>+SUM(Tableau2[[#This Row],[1]:[23]])</f>
        <v>1323</v>
      </c>
      <c r="AA24" s="62">
        <v>21</v>
      </c>
      <c r="AB24" s="9">
        <f>+Tableau2[[#This Row],[Kill ]]+Tableau2[[#This Row],[Classement]]</f>
        <v>1443</v>
      </c>
      <c r="AC24" s="62">
        <f>VLOOKUP(Tableau2[[#This Row],[Pseudo]],Participation!$A$3:$Y$55,25,FALSE)</f>
        <v>10</v>
      </c>
      <c r="AD24" s="20"/>
      <c r="AE24" s="20"/>
      <c r="AF24" s="20"/>
      <c r="AG24" s="20"/>
      <c r="AH24" s="20"/>
      <c r="AI24" s="20"/>
      <c r="AJ24" s="20"/>
      <c r="AK24" s="20"/>
    </row>
    <row r="25" spans="1:37" s="4" customFormat="1" ht="23" customHeight="1">
      <c r="A25" s="45" t="s">
        <v>73</v>
      </c>
      <c r="B25" s="49">
        <v>0</v>
      </c>
      <c r="C25" s="49">
        <v>28</v>
      </c>
      <c r="D25" s="50">
        <v>0</v>
      </c>
      <c r="E25" s="50">
        <v>245</v>
      </c>
      <c r="F25" s="50">
        <v>700</v>
      </c>
      <c r="G25" s="50">
        <v>33</v>
      </c>
      <c r="H25" s="50">
        <v>0</v>
      </c>
      <c r="I25" s="50">
        <v>0</v>
      </c>
      <c r="J25" s="50">
        <v>124</v>
      </c>
      <c r="K25" s="49">
        <v>0</v>
      </c>
      <c r="L25" s="49">
        <v>0</v>
      </c>
      <c r="M25" s="49">
        <v>0</v>
      </c>
      <c r="N25" s="49">
        <v>35</v>
      </c>
      <c r="O25" s="49">
        <v>30</v>
      </c>
      <c r="P25" s="49">
        <v>0</v>
      </c>
      <c r="Q25" s="49">
        <v>32</v>
      </c>
      <c r="R25" s="49">
        <v>23</v>
      </c>
      <c r="S25" s="49">
        <v>125</v>
      </c>
      <c r="T25" s="49"/>
      <c r="U25" s="5"/>
      <c r="V25" s="5"/>
      <c r="W25" s="5"/>
      <c r="X25" s="5"/>
      <c r="Y25" s="8">
        <f>VLOOKUP(A25,Kill!$A$3:$Y$104,25,FALSE)*10</f>
        <v>55</v>
      </c>
      <c r="Z25" s="27">
        <f>+SUM(Tableau2[[#This Row],[1]:[23]])</f>
        <v>1375</v>
      </c>
      <c r="AA25" s="62">
        <v>22</v>
      </c>
      <c r="AB25" s="9">
        <f>+Tableau2[[#This Row],[Kill ]]+Tableau2[[#This Row],[Classement]]</f>
        <v>1430</v>
      </c>
      <c r="AC25" s="62">
        <f>VLOOKUP(Tableau2[[#This Row],[Pseudo]],Participation!$A$3:$Y$55,25,FALSE)</f>
        <v>10</v>
      </c>
      <c r="AD25" s="20"/>
      <c r="AE25" s="20"/>
      <c r="AF25" s="20"/>
      <c r="AG25" s="20"/>
      <c r="AH25" s="20"/>
      <c r="AI25" s="20"/>
      <c r="AJ25" s="20"/>
      <c r="AK25" s="20"/>
    </row>
    <row r="26" spans="1:37" s="4" customFormat="1" ht="20" customHeight="1">
      <c r="A26" s="45" t="s">
        <v>81</v>
      </c>
      <c r="B26" s="49">
        <v>0</v>
      </c>
      <c r="C26" s="49">
        <v>0</v>
      </c>
      <c r="D26" s="49">
        <v>0</v>
      </c>
      <c r="E26" s="50">
        <v>35</v>
      </c>
      <c r="F26" s="50">
        <v>35</v>
      </c>
      <c r="G26" s="50">
        <v>660</v>
      </c>
      <c r="H26" s="50">
        <v>30</v>
      </c>
      <c r="I26" s="50">
        <v>32</v>
      </c>
      <c r="J26" s="50">
        <v>0</v>
      </c>
      <c r="K26" s="49">
        <v>0</v>
      </c>
      <c r="L26" s="49">
        <v>0</v>
      </c>
      <c r="M26" s="49">
        <v>31</v>
      </c>
      <c r="N26" s="49">
        <v>35</v>
      </c>
      <c r="O26" s="49">
        <v>30</v>
      </c>
      <c r="P26" s="49">
        <v>264</v>
      </c>
      <c r="Q26" s="49">
        <v>32</v>
      </c>
      <c r="R26" s="49">
        <v>23</v>
      </c>
      <c r="S26" s="49">
        <v>25</v>
      </c>
      <c r="T26" s="49"/>
      <c r="U26" s="5"/>
      <c r="V26" s="5"/>
      <c r="W26" s="5"/>
      <c r="X26" s="5"/>
      <c r="Y26" s="8">
        <f>VLOOKUP(A26,Kill!$A$3:$Y$104,25,FALSE)*10</f>
        <v>160</v>
      </c>
      <c r="Z26" s="27">
        <f>+SUM(Tableau2[[#This Row],[1]:[23]])</f>
        <v>1232</v>
      </c>
      <c r="AA26" s="62">
        <v>23</v>
      </c>
      <c r="AB26" s="9">
        <f>+Tableau2[[#This Row],[Kill ]]+Tableau2[[#This Row],[Classement]]</f>
        <v>1392</v>
      </c>
      <c r="AC26" s="62">
        <f>VLOOKUP(Tableau2[[#This Row],[Pseudo]],Participation!$A$3:$Y$55,25,FALSE)</f>
        <v>12</v>
      </c>
      <c r="AD26" s="20"/>
      <c r="AE26" s="20"/>
      <c r="AF26" s="20"/>
      <c r="AG26" s="20"/>
      <c r="AH26" s="20"/>
      <c r="AI26" s="20"/>
      <c r="AJ26" s="20"/>
      <c r="AK26" s="20"/>
    </row>
    <row r="27" spans="1:37" s="4" customFormat="1" ht="20" customHeight="1">
      <c r="A27" s="45" t="s">
        <v>87</v>
      </c>
      <c r="B27" s="49">
        <v>0</v>
      </c>
      <c r="C27" s="49">
        <v>28</v>
      </c>
      <c r="D27" s="50">
        <v>27</v>
      </c>
      <c r="E27" s="50">
        <v>35</v>
      </c>
      <c r="F27" s="50">
        <v>35</v>
      </c>
      <c r="G27" s="50">
        <v>33</v>
      </c>
      <c r="H27" s="50">
        <v>30</v>
      </c>
      <c r="I27" s="50">
        <v>32</v>
      </c>
      <c r="J27" s="50">
        <v>0</v>
      </c>
      <c r="K27" s="49">
        <v>27</v>
      </c>
      <c r="L27" s="49">
        <v>27</v>
      </c>
      <c r="M27" s="49">
        <v>31</v>
      </c>
      <c r="N27" s="49">
        <v>560</v>
      </c>
      <c r="O27" s="49">
        <v>180</v>
      </c>
      <c r="P27" s="49">
        <v>231</v>
      </c>
      <c r="Q27" s="49">
        <v>32</v>
      </c>
      <c r="R27" s="49">
        <v>0</v>
      </c>
      <c r="S27" s="49">
        <v>0</v>
      </c>
      <c r="T27" s="49"/>
      <c r="U27" s="5"/>
      <c r="V27" s="5"/>
      <c r="W27" s="5"/>
      <c r="X27" s="5"/>
      <c r="Y27" s="8">
        <f>VLOOKUP(A27,Kill!$A$3:$Y$104,25,FALSE)*10</f>
        <v>80</v>
      </c>
      <c r="Z27" s="27">
        <f>+SUM(Tableau2[[#This Row],[1]:[23]])</f>
        <v>1308</v>
      </c>
      <c r="AA27" s="62">
        <v>24</v>
      </c>
      <c r="AB27" s="9">
        <f>+Tableau2[[#This Row],[Kill ]]+Tableau2[[#This Row],[Classement]]</f>
        <v>1388</v>
      </c>
      <c r="AC27" s="62">
        <f>VLOOKUP(Tableau2[[#This Row],[Pseudo]],Participation!$A$3:$Y$55,25,FALSE)</f>
        <v>14</v>
      </c>
      <c r="AD27" s="20"/>
      <c r="AE27" s="20"/>
      <c r="AF27" s="20"/>
      <c r="AG27" s="20"/>
      <c r="AH27" s="20"/>
      <c r="AI27" s="20"/>
      <c r="AJ27" s="20"/>
      <c r="AK27" s="20"/>
    </row>
    <row r="28" spans="1:37" s="4" customFormat="1" ht="20" customHeight="1">
      <c r="A28" s="45" t="s">
        <v>90</v>
      </c>
      <c r="B28" s="49">
        <v>0</v>
      </c>
      <c r="C28" s="49">
        <v>0</v>
      </c>
      <c r="D28" s="50">
        <v>0</v>
      </c>
      <c r="E28" s="50">
        <v>280</v>
      </c>
      <c r="F28" s="50">
        <v>35</v>
      </c>
      <c r="G28" s="50">
        <v>33</v>
      </c>
      <c r="H28" s="50">
        <v>30</v>
      </c>
      <c r="I28" s="50">
        <v>0</v>
      </c>
      <c r="J28" s="50">
        <v>155</v>
      </c>
      <c r="K28" s="49">
        <v>0</v>
      </c>
      <c r="L28" s="49">
        <v>27</v>
      </c>
      <c r="M28" s="49">
        <v>0</v>
      </c>
      <c r="N28" s="49">
        <v>385</v>
      </c>
      <c r="O28" s="49">
        <v>30</v>
      </c>
      <c r="P28" s="49">
        <v>0</v>
      </c>
      <c r="Q28" s="49">
        <v>32</v>
      </c>
      <c r="R28" s="49">
        <v>184</v>
      </c>
      <c r="S28" s="49">
        <v>25</v>
      </c>
      <c r="T28" s="49"/>
      <c r="U28" s="5"/>
      <c r="V28" s="5"/>
      <c r="W28" s="5"/>
      <c r="X28" s="5"/>
      <c r="Y28" s="8">
        <f>VLOOKUP(A28,Kill!$A$3:$Y$104,25,FALSE)*10</f>
        <v>100</v>
      </c>
      <c r="Z28" s="27">
        <f>+SUM(Tableau2[[#This Row],[1]:[23]])</f>
        <v>1216</v>
      </c>
      <c r="AA28" s="62">
        <v>25</v>
      </c>
      <c r="AB28" s="9">
        <f>+Tableau2[[#This Row],[Kill ]]+Tableau2[[#This Row],[Classement]]</f>
        <v>1316</v>
      </c>
      <c r="AC28" s="62">
        <f>VLOOKUP(Tableau2[[#This Row],[Pseudo]],Participation!$A$3:$Y$55,25,FALSE)</f>
        <v>11</v>
      </c>
      <c r="AD28" s="20"/>
      <c r="AE28" s="20"/>
      <c r="AF28" s="20"/>
      <c r="AG28" s="20"/>
      <c r="AH28" s="20"/>
      <c r="AI28" s="20"/>
      <c r="AJ28" s="20"/>
      <c r="AK28" s="20"/>
    </row>
    <row r="29" spans="1:37" s="4" customFormat="1" ht="20" customHeight="1">
      <c r="A29" s="28" t="s">
        <v>5</v>
      </c>
      <c r="B29" s="49">
        <v>21</v>
      </c>
      <c r="C29" s="49">
        <v>252</v>
      </c>
      <c r="D29" s="49">
        <v>0</v>
      </c>
      <c r="E29" s="49">
        <v>35</v>
      </c>
      <c r="F29" s="49">
        <v>35</v>
      </c>
      <c r="G29" s="49">
        <v>33</v>
      </c>
      <c r="H29" s="49">
        <v>30</v>
      </c>
      <c r="I29" s="49">
        <v>0</v>
      </c>
      <c r="J29" s="49">
        <v>31</v>
      </c>
      <c r="K29" s="49">
        <v>108</v>
      </c>
      <c r="L29" s="49">
        <v>0</v>
      </c>
      <c r="M29" s="49">
        <v>31</v>
      </c>
      <c r="N29" s="49">
        <v>35</v>
      </c>
      <c r="O29" s="49">
        <v>330</v>
      </c>
      <c r="P29" s="49">
        <v>33</v>
      </c>
      <c r="Q29" s="49">
        <v>32</v>
      </c>
      <c r="R29" s="49">
        <v>253</v>
      </c>
      <c r="S29" s="49">
        <v>25</v>
      </c>
      <c r="T29" s="49"/>
      <c r="U29" s="5"/>
      <c r="V29" s="5"/>
      <c r="W29" s="5"/>
      <c r="X29" s="5"/>
      <c r="Y29" s="8">
        <f>VLOOKUP(A29,Kill!$A$3:$Y$104,25,FALSE)*10</f>
        <v>30</v>
      </c>
      <c r="Z29" s="27">
        <f>+SUM(Tableau2[[#This Row],[1]:[23]])</f>
        <v>1284</v>
      </c>
      <c r="AA29" s="62">
        <v>26</v>
      </c>
      <c r="AB29" s="9">
        <f>+Tableau2[[#This Row],[Kill ]]+Tableau2[[#This Row],[Classement]]</f>
        <v>1314</v>
      </c>
      <c r="AC29" s="62">
        <f>VLOOKUP(Tableau2[[#This Row],[Pseudo]],Participation!$A$3:$Y$55,25,FALSE)</f>
        <v>15</v>
      </c>
      <c r="AD29" s="20"/>
      <c r="AE29" s="20"/>
      <c r="AF29" s="20"/>
      <c r="AG29" s="20"/>
      <c r="AH29" s="20"/>
      <c r="AI29" s="20"/>
      <c r="AJ29" s="20"/>
      <c r="AK29" s="20"/>
    </row>
    <row r="30" spans="1:37" s="4" customFormat="1" ht="20" customHeight="1">
      <c r="A30" s="28" t="s">
        <v>4</v>
      </c>
      <c r="B30" s="49">
        <v>21</v>
      </c>
      <c r="C30" s="49">
        <v>28</v>
      </c>
      <c r="D30" s="49">
        <v>243</v>
      </c>
      <c r="E30" s="49">
        <v>35</v>
      </c>
      <c r="F30" s="49">
        <v>35</v>
      </c>
      <c r="G30" s="49">
        <v>33</v>
      </c>
      <c r="H30" s="49">
        <v>30</v>
      </c>
      <c r="I30" s="49">
        <v>32</v>
      </c>
      <c r="J30" s="49">
        <v>217</v>
      </c>
      <c r="K30" s="49">
        <v>27</v>
      </c>
      <c r="L30" s="49">
        <v>0</v>
      </c>
      <c r="M30" s="49">
        <v>155</v>
      </c>
      <c r="N30" s="49">
        <v>175</v>
      </c>
      <c r="O30" s="49">
        <v>0</v>
      </c>
      <c r="P30" s="49">
        <v>33</v>
      </c>
      <c r="Q30" s="49">
        <v>32</v>
      </c>
      <c r="R30" s="49">
        <v>23</v>
      </c>
      <c r="S30" s="49">
        <v>0</v>
      </c>
      <c r="T30" s="49"/>
      <c r="U30" s="5"/>
      <c r="V30" s="19"/>
      <c r="W30" s="5"/>
      <c r="X30" s="5"/>
      <c r="Y30" s="8">
        <f>VLOOKUP(A30,Kill!$A$3:$Y$104,25,FALSE)*10</f>
        <v>140</v>
      </c>
      <c r="Z30" s="27">
        <f>+SUM(Tableau2[[#This Row],[1]:[23]])</f>
        <v>1119</v>
      </c>
      <c r="AA30" s="62">
        <v>27</v>
      </c>
      <c r="AB30" s="9">
        <f>+Tableau2[[#This Row],[Kill ]]+Tableau2[[#This Row],[Classement]]</f>
        <v>1259</v>
      </c>
      <c r="AC30" s="62">
        <f>VLOOKUP(Tableau2[[#This Row],[Pseudo]],Participation!$A$3:$Y$55,25,FALSE)</f>
        <v>16</v>
      </c>
      <c r="AD30" s="20"/>
      <c r="AE30" s="20"/>
      <c r="AF30" s="20"/>
      <c r="AG30" s="20"/>
      <c r="AH30" s="20"/>
      <c r="AI30" s="20"/>
      <c r="AJ30" s="20"/>
      <c r="AK30" s="20"/>
    </row>
    <row r="31" spans="1:37" s="4" customFormat="1" ht="20" customHeight="1">
      <c r="A31" s="28" t="s">
        <v>36</v>
      </c>
      <c r="B31" s="49">
        <v>21</v>
      </c>
      <c r="C31" s="50">
        <v>0</v>
      </c>
      <c r="D31" s="50">
        <v>27</v>
      </c>
      <c r="E31" s="50">
        <v>35</v>
      </c>
      <c r="F31" s="50">
        <v>35</v>
      </c>
      <c r="G31" s="50">
        <v>33</v>
      </c>
      <c r="H31" s="50">
        <v>30</v>
      </c>
      <c r="I31" s="50">
        <v>32</v>
      </c>
      <c r="J31" s="50">
        <v>31</v>
      </c>
      <c r="K31" s="49">
        <v>432</v>
      </c>
      <c r="L31" s="49">
        <v>0</v>
      </c>
      <c r="M31" s="49">
        <v>434</v>
      </c>
      <c r="N31" s="49">
        <v>35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/>
      <c r="U31" s="5"/>
      <c r="V31" s="5"/>
      <c r="W31" s="5"/>
      <c r="X31" s="5"/>
      <c r="Y31" s="8">
        <f>VLOOKUP(A31,Kill!$A$3:$Y$104,25,FALSE)*10</f>
        <v>30</v>
      </c>
      <c r="Z31" s="27">
        <f>+SUM(Tableau2[[#This Row],[1]:[23]])</f>
        <v>1145</v>
      </c>
      <c r="AA31" s="62">
        <v>28</v>
      </c>
      <c r="AB31" s="9">
        <f>+Tableau2[[#This Row],[Kill ]]+Tableau2[[#This Row],[Classement]]</f>
        <v>1175</v>
      </c>
      <c r="AC31" s="62">
        <f>VLOOKUP(Tableau2[[#This Row],[Pseudo]],Participation!$A$3:$Y$55,25,FALSE)</f>
        <v>11</v>
      </c>
      <c r="AD31" s="20"/>
      <c r="AE31" s="20"/>
      <c r="AF31" s="20"/>
      <c r="AG31" s="20"/>
      <c r="AH31" s="20"/>
      <c r="AI31" s="20"/>
      <c r="AJ31" s="20"/>
      <c r="AK31" s="20"/>
    </row>
    <row r="32" spans="1:37" s="4" customFormat="1" ht="20" customHeight="1">
      <c r="A32" s="45" t="s">
        <v>78</v>
      </c>
      <c r="B32" s="49">
        <v>0</v>
      </c>
      <c r="C32" s="49">
        <v>0</v>
      </c>
      <c r="D32" s="50">
        <v>27</v>
      </c>
      <c r="E32" s="50">
        <v>35</v>
      </c>
      <c r="F32" s="50">
        <v>245</v>
      </c>
      <c r="G32" s="50">
        <v>264</v>
      </c>
      <c r="H32" s="50">
        <v>330</v>
      </c>
      <c r="I32" s="50">
        <v>0</v>
      </c>
      <c r="J32" s="50">
        <v>31</v>
      </c>
      <c r="K32" s="49">
        <v>0</v>
      </c>
      <c r="L32" s="49">
        <v>27</v>
      </c>
      <c r="M32" s="49">
        <v>0</v>
      </c>
      <c r="N32" s="49">
        <v>35</v>
      </c>
      <c r="O32" s="49">
        <v>0</v>
      </c>
      <c r="P32" s="49">
        <v>33</v>
      </c>
      <c r="Q32" s="49">
        <v>0</v>
      </c>
      <c r="R32" s="49">
        <v>92</v>
      </c>
      <c r="S32" s="49">
        <v>0</v>
      </c>
      <c r="T32" s="49"/>
      <c r="U32" s="5"/>
      <c r="V32" s="5"/>
      <c r="W32" s="5"/>
      <c r="X32" s="5"/>
      <c r="Y32" s="8">
        <f>VLOOKUP(A32,Kill!$A$3:$Y$104,25,FALSE)*10</f>
        <v>40</v>
      </c>
      <c r="Z32" s="27">
        <f>+SUM(Tableau2[[#This Row],[1]:[23]])</f>
        <v>1119</v>
      </c>
      <c r="AA32" s="62">
        <v>29</v>
      </c>
      <c r="AB32" s="9">
        <f>+Tableau2[[#This Row],[Kill ]]+Tableau2[[#This Row],[Classement]]</f>
        <v>1159</v>
      </c>
      <c r="AC32" s="62">
        <f>VLOOKUP(Tableau2[[#This Row],[Pseudo]],Participation!$A$3:$Y$55,25,FALSE)</f>
        <v>10</v>
      </c>
      <c r="AD32" s="20"/>
      <c r="AE32" s="20"/>
      <c r="AF32" s="20"/>
      <c r="AG32" s="20"/>
      <c r="AH32" s="20"/>
      <c r="AI32" s="20"/>
      <c r="AJ32" s="20"/>
      <c r="AK32" s="20"/>
    </row>
    <row r="33" spans="1:37" s="4" customFormat="1" ht="20" customHeight="1">
      <c r="A33" s="28" t="s">
        <v>3</v>
      </c>
      <c r="B33" s="49">
        <v>147</v>
      </c>
      <c r="C33" s="49">
        <v>28</v>
      </c>
      <c r="D33" s="49">
        <v>27</v>
      </c>
      <c r="E33" s="49">
        <v>210</v>
      </c>
      <c r="F33" s="49">
        <v>35</v>
      </c>
      <c r="G33" s="49">
        <v>165</v>
      </c>
      <c r="H33" s="49">
        <v>0</v>
      </c>
      <c r="I33" s="49">
        <v>32</v>
      </c>
      <c r="J33" s="49">
        <v>31</v>
      </c>
      <c r="K33" s="49">
        <v>27</v>
      </c>
      <c r="L33" s="49">
        <v>27</v>
      </c>
      <c r="M33" s="49">
        <v>31</v>
      </c>
      <c r="N33" s="49">
        <v>35</v>
      </c>
      <c r="O33" s="49">
        <v>30</v>
      </c>
      <c r="P33" s="49">
        <v>33</v>
      </c>
      <c r="Q33" s="49">
        <v>256</v>
      </c>
      <c r="R33" s="49">
        <v>0</v>
      </c>
      <c r="S33" s="49">
        <v>0</v>
      </c>
      <c r="T33" s="49"/>
      <c r="U33" s="5"/>
      <c r="V33" s="5"/>
      <c r="W33" s="5"/>
      <c r="X33" s="5"/>
      <c r="Y33" s="8">
        <f>VLOOKUP(A33,Kill!$A$3:$Y$104,25,FALSE)*10</f>
        <v>20</v>
      </c>
      <c r="Z33" s="27">
        <f>+SUM(Tableau2[[#This Row],[1]:[23]])</f>
        <v>1114</v>
      </c>
      <c r="AA33" s="62">
        <v>30</v>
      </c>
      <c r="AB33" s="9">
        <f>+Tableau2[[#This Row],[Kill ]]+Tableau2[[#This Row],[Classement]]</f>
        <v>1134</v>
      </c>
      <c r="AC33" s="62">
        <f>VLOOKUP(Tableau2[[#This Row],[Pseudo]],Participation!$A$3:$Y$55,25,FALSE)</f>
        <v>15</v>
      </c>
      <c r="AD33" s="20"/>
      <c r="AE33" s="20"/>
      <c r="AF33" s="20"/>
      <c r="AG33" s="20"/>
      <c r="AH33" s="20"/>
      <c r="AI33" s="20"/>
      <c r="AJ33" s="20"/>
      <c r="AK33" s="20"/>
    </row>
    <row r="34" spans="1:37" s="4" customFormat="1" ht="20" customHeight="1">
      <c r="A34" s="28" t="s">
        <v>15</v>
      </c>
      <c r="B34" s="49">
        <v>294</v>
      </c>
      <c r="C34" s="49">
        <v>28</v>
      </c>
      <c r="D34" s="49">
        <v>0</v>
      </c>
      <c r="E34" s="49">
        <v>35</v>
      </c>
      <c r="F34" s="49">
        <v>35</v>
      </c>
      <c r="G34" s="49">
        <v>33</v>
      </c>
      <c r="H34" s="49">
        <v>270</v>
      </c>
      <c r="I34" s="49">
        <v>32</v>
      </c>
      <c r="J34" s="49">
        <v>31</v>
      </c>
      <c r="K34" s="49">
        <v>27</v>
      </c>
      <c r="L34" s="49">
        <v>27</v>
      </c>
      <c r="M34" s="49">
        <v>31</v>
      </c>
      <c r="N34" s="49">
        <v>35</v>
      </c>
      <c r="O34" s="49">
        <v>30</v>
      </c>
      <c r="P34" s="49">
        <v>33</v>
      </c>
      <c r="Q34" s="49">
        <v>32</v>
      </c>
      <c r="R34" s="49">
        <v>0</v>
      </c>
      <c r="S34" s="49">
        <v>0</v>
      </c>
      <c r="T34" s="49"/>
      <c r="U34" s="5"/>
      <c r="V34" s="5"/>
      <c r="W34" s="19"/>
      <c r="X34" s="5"/>
      <c r="Y34" s="8">
        <f>VLOOKUP(A34,Kill!$A$3:$Y$104,25,FALSE)*10</f>
        <v>100</v>
      </c>
      <c r="Z34" s="27">
        <f>+SUM(Tableau2[[#This Row],[1]:[23]])</f>
        <v>973</v>
      </c>
      <c r="AA34" s="62">
        <v>31</v>
      </c>
      <c r="AB34" s="9">
        <f>+Tableau2[[#This Row],[Kill ]]+Tableau2[[#This Row],[Classement]]</f>
        <v>1073</v>
      </c>
      <c r="AC34" s="62">
        <f>VLOOKUP(Tableau2[[#This Row],[Pseudo]],Participation!$A$3:$Y$55,25,FALSE)</f>
        <v>15</v>
      </c>
      <c r="AD34" s="20"/>
      <c r="AE34" s="20"/>
      <c r="AF34" s="20"/>
      <c r="AG34" s="20"/>
      <c r="AH34" s="20"/>
      <c r="AI34" s="20"/>
      <c r="AJ34" s="20"/>
      <c r="AK34" s="20"/>
    </row>
    <row r="35" spans="1:37" s="4" customFormat="1" ht="20" customHeight="1">
      <c r="A35" s="54" t="s">
        <v>83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27</v>
      </c>
      <c r="M35" s="55">
        <v>31</v>
      </c>
      <c r="N35" s="55">
        <v>700</v>
      </c>
      <c r="O35" s="55">
        <v>150</v>
      </c>
      <c r="P35" s="55">
        <v>33</v>
      </c>
      <c r="Q35" s="55">
        <v>0</v>
      </c>
      <c r="R35" s="55">
        <v>0</v>
      </c>
      <c r="S35" s="55">
        <v>25</v>
      </c>
      <c r="T35" s="55"/>
      <c r="U35" s="56"/>
      <c r="V35" s="56"/>
      <c r="W35" s="56"/>
      <c r="X35" s="56"/>
      <c r="Y35" s="57">
        <f>VLOOKUP(A35,Kill!$A$3:$Y$104,25,FALSE)*10</f>
        <v>60</v>
      </c>
      <c r="Z35" s="58">
        <f>+SUM(Tableau2[[#This Row],[1]:[23]])</f>
        <v>966</v>
      </c>
      <c r="AA35" s="62">
        <v>32</v>
      </c>
      <c r="AB35" s="59">
        <f>+Tableau2[[#This Row],[Kill ]]+Tableau2[[#This Row],[Classement]]</f>
        <v>1026</v>
      </c>
      <c r="AC35" s="62">
        <f>VLOOKUP(Tableau2[[#This Row],[Pseudo]],Participation!$A$3:$Y$55,25,FALSE)</f>
        <v>6</v>
      </c>
      <c r="AD35" s="20"/>
      <c r="AE35" s="20"/>
      <c r="AF35" s="20"/>
      <c r="AG35" s="20"/>
      <c r="AH35" s="20"/>
      <c r="AI35" s="20"/>
      <c r="AJ35" s="20"/>
      <c r="AK35" s="20"/>
    </row>
    <row r="36" spans="1:37" s="4" customFormat="1" ht="20" customHeight="1">
      <c r="A36" s="45" t="s">
        <v>67</v>
      </c>
      <c r="B36" s="49">
        <v>0</v>
      </c>
      <c r="C36" s="49">
        <v>392</v>
      </c>
      <c r="D36" s="50">
        <v>27</v>
      </c>
      <c r="E36" s="50">
        <v>35</v>
      </c>
      <c r="F36" s="50">
        <v>35</v>
      </c>
      <c r="G36" s="50">
        <v>33</v>
      </c>
      <c r="H36" s="50">
        <v>30</v>
      </c>
      <c r="I36" s="50">
        <v>32</v>
      </c>
      <c r="J36" s="50">
        <v>31</v>
      </c>
      <c r="K36" s="49">
        <v>0</v>
      </c>
      <c r="L36" s="49">
        <v>189</v>
      </c>
      <c r="M36" s="49">
        <v>124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/>
      <c r="U36" s="5"/>
      <c r="V36" s="5"/>
      <c r="W36" s="5"/>
      <c r="X36" s="5"/>
      <c r="Y36" s="8">
        <f>VLOOKUP(A36,Kill!$A$3:$Y$104,25,FALSE)*10</f>
        <v>20</v>
      </c>
      <c r="Z36" s="27">
        <f>+SUM(Tableau2[[#This Row],[1]:[23]])</f>
        <v>928</v>
      </c>
      <c r="AA36" s="62">
        <v>33</v>
      </c>
      <c r="AB36" s="9">
        <f>+Tableau2[[#This Row],[Kill ]]+Tableau2[[#This Row],[Classement]]</f>
        <v>948</v>
      </c>
      <c r="AC36" s="62">
        <f>VLOOKUP(Tableau2[[#This Row],[Pseudo]],Participation!$A$3:$Y$55,25,FALSE)</f>
        <v>10</v>
      </c>
      <c r="AD36" s="20"/>
      <c r="AE36" s="20"/>
      <c r="AF36" s="20"/>
      <c r="AG36" s="20"/>
      <c r="AH36" s="20"/>
      <c r="AI36" s="20"/>
      <c r="AJ36" s="20"/>
      <c r="AK36" s="20"/>
    </row>
    <row r="37" spans="1:37" s="4" customFormat="1" ht="20" customHeight="1">
      <c r="A37" s="28" t="s">
        <v>93</v>
      </c>
      <c r="B37" s="49">
        <v>21</v>
      </c>
      <c r="C37" s="50">
        <v>28</v>
      </c>
      <c r="D37" s="50">
        <v>0</v>
      </c>
      <c r="E37" s="50">
        <v>35</v>
      </c>
      <c r="F37" s="50">
        <v>35</v>
      </c>
      <c r="G37" s="50">
        <v>0</v>
      </c>
      <c r="H37" s="50">
        <v>0</v>
      </c>
      <c r="I37" s="50">
        <v>160</v>
      </c>
      <c r="J37" s="50">
        <v>31</v>
      </c>
      <c r="K37" s="49">
        <v>0</v>
      </c>
      <c r="L37" s="49">
        <v>0</v>
      </c>
      <c r="M37" s="49">
        <v>31</v>
      </c>
      <c r="N37" s="49">
        <v>35</v>
      </c>
      <c r="O37" s="49">
        <v>30</v>
      </c>
      <c r="P37" s="49">
        <v>0</v>
      </c>
      <c r="Q37" s="49">
        <v>0</v>
      </c>
      <c r="R37" s="49">
        <v>0</v>
      </c>
      <c r="S37" s="49">
        <v>400</v>
      </c>
      <c r="T37" s="49"/>
      <c r="U37" s="5"/>
      <c r="V37" s="5"/>
      <c r="W37" s="5"/>
      <c r="X37" s="5"/>
      <c r="Y37" s="8">
        <f>VLOOKUP(A37,Kill!$A$3:$Y$104,25,FALSE)*10</f>
        <v>90</v>
      </c>
      <c r="Z37" s="27">
        <f>+SUM(Tableau2[[#This Row],[1]:[23]])</f>
        <v>806</v>
      </c>
      <c r="AA37" s="62">
        <v>34</v>
      </c>
      <c r="AB37" s="9">
        <f>+Tableau2[[#This Row],[Kill ]]+Tableau2[[#This Row],[Classement]]</f>
        <v>896</v>
      </c>
      <c r="AC37" s="62">
        <f>VLOOKUP(Tableau2[[#This Row],[Pseudo]],Participation!$A$3:$Y$55,25,FALSE)</f>
        <v>10</v>
      </c>
      <c r="AD37" s="20"/>
      <c r="AE37" s="20"/>
      <c r="AF37" s="20"/>
      <c r="AG37" s="20"/>
      <c r="AH37" s="20"/>
      <c r="AI37" s="20"/>
      <c r="AJ37" s="20"/>
      <c r="AK37" s="20"/>
    </row>
    <row r="38" spans="1:37" s="4" customFormat="1" ht="20" customHeight="1">
      <c r="A38" s="45" t="s">
        <v>79</v>
      </c>
      <c r="B38" s="49">
        <v>0</v>
      </c>
      <c r="C38" s="49">
        <v>0</v>
      </c>
      <c r="D38" s="49">
        <v>0</v>
      </c>
      <c r="E38" s="50">
        <v>35</v>
      </c>
      <c r="F38" s="50">
        <v>35</v>
      </c>
      <c r="G38" s="50">
        <v>0</v>
      </c>
      <c r="H38" s="50">
        <v>240</v>
      </c>
      <c r="I38" s="50">
        <v>32</v>
      </c>
      <c r="J38" s="50">
        <v>31</v>
      </c>
      <c r="K38" s="49">
        <v>0</v>
      </c>
      <c r="L38" s="49">
        <v>297</v>
      </c>
      <c r="M38" s="49">
        <v>31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/>
      <c r="U38" s="5"/>
      <c r="V38" s="5"/>
      <c r="W38" s="5"/>
      <c r="X38" s="5"/>
      <c r="Y38" s="8">
        <f>VLOOKUP(A38,Kill!$A$3:$Y$104,25,FALSE)*10</f>
        <v>120</v>
      </c>
      <c r="Z38" s="27">
        <f>+SUM(Tableau2[[#This Row],[1]:[23]])</f>
        <v>701</v>
      </c>
      <c r="AA38" s="62">
        <v>35</v>
      </c>
      <c r="AB38" s="9">
        <f>+Tableau2[[#This Row],[Kill ]]+Tableau2[[#This Row],[Classement]]</f>
        <v>821</v>
      </c>
      <c r="AC38" s="62">
        <f>VLOOKUP(Tableau2[[#This Row],[Pseudo]],Participation!$A$3:$Y$55,25,FALSE)</f>
        <v>7</v>
      </c>
      <c r="AD38" s="20"/>
      <c r="AE38" s="20"/>
      <c r="AF38" s="20"/>
      <c r="AG38" s="20"/>
      <c r="AH38" s="20"/>
      <c r="AI38" s="20"/>
      <c r="AJ38" s="20"/>
      <c r="AK38" s="20"/>
    </row>
    <row r="39" spans="1:37" s="4" customFormat="1" ht="20" customHeight="1">
      <c r="A39" s="28" t="s">
        <v>6</v>
      </c>
      <c r="B39" s="49">
        <v>105</v>
      </c>
      <c r="C39" s="49">
        <v>0</v>
      </c>
      <c r="D39" s="50">
        <v>0</v>
      </c>
      <c r="E39" s="50">
        <v>175</v>
      </c>
      <c r="F39" s="50">
        <v>35</v>
      </c>
      <c r="G39" s="50">
        <v>0</v>
      </c>
      <c r="H39" s="50">
        <v>0</v>
      </c>
      <c r="I39" s="50">
        <v>0</v>
      </c>
      <c r="J39" s="50">
        <v>0</v>
      </c>
      <c r="K39" s="49">
        <v>297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115</v>
      </c>
      <c r="S39" s="49">
        <v>25</v>
      </c>
      <c r="T39" s="49"/>
      <c r="U39" s="5"/>
      <c r="V39" s="5"/>
      <c r="W39" s="5"/>
      <c r="X39" s="5"/>
      <c r="Y39" s="8">
        <f>VLOOKUP(A39,Kill!$A$3:$Y$104,25,FALSE)*10</f>
        <v>60</v>
      </c>
      <c r="Z39" s="27">
        <f>+SUM(Tableau2[[#This Row],[1]:[23]])</f>
        <v>752</v>
      </c>
      <c r="AA39" s="62">
        <v>36</v>
      </c>
      <c r="AB39" s="9">
        <f>+Tableau2[[#This Row],[Kill ]]+Tableau2[[#This Row],[Classement]]</f>
        <v>812</v>
      </c>
      <c r="AC39" s="62">
        <f>VLOOKUP(Tableau2[[#This Row],[Pseudo]],Participation!$A$3:$Y$55,25,FALSE)</f>
        <v>6</v>
      </c>
      <c r="AD39" s="20"/>
      <c r="AE39" s="20"/>
      <c r="AF39" s="20"/>
      <c r="AG39" s="20"/>
      <c r="AH39" s="20"/>
      <c r="AI39" s="20"/>
      <c r="AJ39" s="20"/>
      <c r="AK39" s="20"/>
    </row>
    <row r="40" spans="1:37" s="4" customFormat="1" ht="20" customHeight="1">
      <c r="A40" s="45" t="s">
        <v>72</v>
      </c>
      <c r="B40" s="49">
        <v>0</v>
      </c>
      <c r="C40" s="49">
        <v>28</v>
      </c>
      <c r="D40" s="50">
        <v>27</v>
      </c>
      <c r="E40" s="50">
        <v>0</v>
      </c>
      <c r="F40" s="50">
        <v>35</v>
      </c>
      <c r="G40" s="50">
        <v>33</v>
      </c>
      <c r="H40" s="50">
        <v>150</v>
      </c>
      <c r="I40" s="50">
        <v>256</v>
      </c>
      <c r="J40" s="50">
        <v>0</v>
      </c>
      <c r="K40" s="49">
        <v>27</v>
      </c>
      <c r="L40" s="49">
        <v>0</v>
      </c>
      <c r="M40" s="49">
        <v>0</v>
      </c>
      <c r="N40" s="49">
        <v>0</v>
      </c>
      <c r="O40" s="49">
        <v>0</v>
      </c>
      <c r="P40" s="49">
        <v>33</v>
      </c>
      <c r="Q40" s="49">
        <v>32</v>
      </c>
      <c r="R40" s="49">
        <v>0</v>
      </c>
      <c r="S40" s="49">
        <v>0</v>
      </c>
      <c r="T40" s="49"/>
      <c r="U40" s="5"/>
      <c r="V40" s="5"/>
      <c r="W40" s="5"/>
      <c r="X40" s="5"/>
      <c r="Y40" s="8">
        <f>VLOOKUP(A40,Kill!$A$3:$Y$104,25,FALSE)*10</f>
        <v>20</v>
      </c>
      <c r="Z40" s="27">
        <f>+SUM(Tableau2[[#This Row],[1]:[23]])</f>
        <v>621</v>
      </c>
      <c r="AA40" s="62">
        <v>37</v>
      </c>
      <c r="AB40" s="9">
        <f>+Tableau2[[#This Row],[Kill ]]+Tableau2[[#This Row],[Classement]]</f>
        <v>641</v>
      </c>
      <c r="AC40" s="62">
        <f>VLOOKUP(Tableau2[[#This Row],[Pseudo]],Participation!$A$3:$Y$55,25,FALSE)</f>
        <v>9</v>
      </c>
      <c r="AD40" s="20"/>
      <c r="AE40" s="20"/>
      <c r="AF40" s="20"/>
      <c r="AG40" s="20"/>
      <c r="AH40" s="20"/>
      <c r="AI40" s="20"/>
      <c r="AJ40" s="20"/>
      <c r="AK40" s="20"/>
    </row>
    <row r="41" spans="1:37" s="4" customFormat="1" ht="20" customHeight="1">
      <c r="A41" s="54" t="s">
        <v>84</v>
      </c>
      <c r="B41" s="55"/>
      <c r="C41" s="55"/>
      <c r="D41" s="55"/>
      <c r="E41" s="55"/>
      <c r="F41" s="60"/>
      <c r="G41" s="60"/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55">
        <v>315</v>
      </c>
      <c r="O41" s="55">
        <v>30</v>
      </c>
      <c r="P41" s="55">
        <v>33</v>
      </c>
      <c r="Q41" s="55">
        <v>32</v>
      </c>
      <c r="R41" s="55">
        <v>0</v>
      </c>
      <c r="S41" s="55">
        <v>150</v>
      </c>
      <c r="T41" s="55"/>
      <c r="U41" s="56"/>
      <c r="V41" s="56"/>
      <c r="W41" s="56"/>
      <c r="X41" s="56"/>
      <c r="Y41" s="57">
        <f>VLOOKUP(A41,Kill!$A$3:$Y$104,25,FALSE)*10</f>
        <v>60</v>
      </c>
      <c r="Z41" s="58">
        <f>+SUM(Tableau2[[#This Row],[1]:[23]])</f>
        <v>560</v>
      </c>
      <c r="AA41" s="62">
        <v>38</v>
      </c>
      <c r="AB41" s="59">
        <f>+Tableau2[[#This Row],[Kill ]]+Tableau2[[#This Row],[Classement]]</f>
        <v>620</v>
      </c>
      <c r="AC41" s="62">
        <f>VLOOKUP(Tableau2[[#This Row],[Pseudo]],Participation!$A$3:$Y$55,25,FALSE)</f>
        <v>5</v>
      </c>
      <c r="AD41" s="20"/>
      <c r="AE41" s="20"/>
      <c r="AF41" s="20"/>
      <c r="AG41" s="20"/>
      <c r="AH41" s="20"/>
      <c r="AI41" s="20"/>
      <c r="AJ41" s="20"/>
      <c r="AK41" s="20"/>
    </row>
    <row r="42" spans="1:37" s="4" customFormat="1" ht="20" customHeight="1">
      <c r="A42" s="45" t="s">
        <v>80</v>
      </c>
      <c r="B42" s="49">
        <v>0</v>
      </c>
      <c r="C42" s="49">
        <v>0</v>
      </c>
      <c r="D42" s="49">
        <v>0</v>
      </c>
      <c r="E42" s="50">
        <v>140</v>
      </c>
      <c r="F42" s="50">
        <v>140</v>
      </c>
      <c r="G42" s="50">
        <v>33</v>
      </c>
      <c r="H42" s="50">
        <v>30</v>
      </c>
      <c r="I42" s="50">
        <v>32</v>
      </c>
      <c r="J42" s="50">
        <v>0</v>
      </c>
      <c r="K42" s="49">
        <v>0</v>
      </c>
      <c r="L42" s="49">
        <v>27</v>
      </c>
      <c r="M42" s="49">
        <v>31</v>
      </c>
      <c r="N42" s="49">
        <v>35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/>
      <c r="U42" s="5"/>
      <c r="V42" s="5"/>
      <c r="W42" s="5"/>
      <c r="X42" s="5"/>
      <c r="Y42" s="8">
        <f>VLOOKUP(A42,Kill!$A$3:$Y$104,25,FALSE)*10</f>
        <v>40</v>
      </c>
      <c r="Z42" s="27">
        <f>+SUM(Tableau2[[#This Row],[1]:[23]])</f>
        <v>468</v>
      </c>
      <c r="AA42" s="62">
        <v>39</v>
      </c>
      <c r="AB42" s="9">
        <f>+Tableau2[[#This Row],[Kill ]]+Tableau2[[#This Row],[Classement]]</f>
        <v>508</v>
      </c>
      <c r="AC42" s="62">
        <f>VLOOKUP(Tableau2[[#This Row],[Pseudo]],Participation!$A$3:$Y$55,25,FALSE)</f>
        <v>8</v>
      </c>
      <c r="AD42" s="20"/>
      <c r="AE42" s="20"/>
      <c r="AF42" s="20"/>
      <c r="AG42" s="20"/>
      <c r="AH42" s="20"/>
      <c r="AI42" s="20"/>
      <c r="AJ42" s="20"/>
      <c r="AK42" s="20"/>
    </row>
    <row r="43" spans="1:37" s="4" customFormat="1" ht="20" customHeight="1">
      <c r="A43" s="45" t="s">
        <v>75</v>
      </c>
      <c r="B43" s="49">
        <v>0</v>
      </c>
      <c r="C43" s="49">
        <v>0</v>
      </c>
      <c r="D43" s="49">
        <v>27</v>
      </c>
      <c r="E43" s="50">
        <v>0</v>
      </c>
      <c r="F43" s="50">
        <v>35</v>
      </c>
      <c r="G43" s="50">
        <v>33</v>
      </c>
      <c r="H43" s="50">
        <v>30</v>
      </c>
      <c r="I43" s="50">
        <v>0</v>
      </c>
      <c r="J43" s="50">
        <v>0</v>
      </c>
      <c r="K43" s="49">
        <v>0</v>
      </c>
      <c r="L43" s="49">
        <v>0</v>
      </c>
      <c r="M43" s="49">
        <v>0</v>
      </c>
      <c r="N43" s="49">
        <v>210</v>
      </c>
      <c r="O43" s="49">
        <v>30</v>
      </c>
      <c r="P43" s="49">
        <v>0</v>
      </c>
      <c r="Q43" s="49">
        <v>0</v>
      </c>
      <c r="R43" s="49">
        <v>0</v>
      </c>
      <c r="S43" s="49">
        <v>0</v>
      </c>
      <c r="T43" s="49"/>
      <c r="U43" s="5"/>
      <c r="V43" s="5"/>
      <c r="W43" s="5"/>
      <c r="X43" s="5"/>
      <c r="Y43" s="8">
        <f>VLOOKUP(A43,Kill!$A$3:$Y$104,25,FALSE)*10</f>
        <v>0</v>
      </c>
      <c r="Z43" s="27">
        <f>+SUM(Tableau2[[#This Row],[1]:[23]])</f>
        <v>365</v>
      </c>
      <c r="AA43" s="62">
        <v>40</v>
      </c>
      <c r="AB43" s="9">
        <f>+Tableau2[[#This Row],[Kill ]]+Tableau2[[#This Row],[Classement]]</f>
        <v>365</v>
      </c>
      <c r="AC43" s="62">
        <f>VLOOKUP(Tableau2[[#This Row],[Pseudo]],Participation!$A$3:$Y$55,25,FALSE)</f>
        <v>6</v>
      </c>
      <c r="AD43" s="20"/>
      <c r="AE43" s="20"/>
      <c r="AF43" s="20"/>
      <c r="AG43" s="20"/>
      <c r="AH43" s="20"/>
      <c r="AI43" s="20"/>
      <c r="AJ43" s="20"/>
      <c r="AK43" s="20"/>
    </row>
    <row r="44" spans="1:37" s="4" customFormat="1" ht="20" customHeight="1">
      <c r="A44" s="45" t="s">
        <v>71</v>
      </c>
      <c r="B44" s="49">
        <v>0</v>
      </c>
      <c r="C44" s="49">
        <v>28</v>
      </c>
      <c r="D44" s="50">
        <v>0</v>
      </c>
      <c r="E44" s="50">
        <v>35</v>
      </c>
      <c r="F44" s="50">
        <v>0</v>
      </c>
      <c r="G44" s="50">
        <v>33</v>
      </c>
      <c r="H44" s="50">
        <v>0</v>
      </c>
      <c r="I44" s="50">
        <v>0</v>
      </c>
      <c r="J44" s="50">
        <v>0</v>
      </c>
      <c r="K44" s="49">
        <v>27</v>
      </c>
      <c r="L44" s="49">
        <v>27</v>
      </c>
      <c r="M44" s="49">
        <v>31</v>
      </c>
      <c r="N44" s="49">
        <v>35</v>
      </c>
      <c r="O44" s="49">
        <v>30</v>
      </c>
      <c r="P44" s="49">
        <v>33</v>
      </c>
      <c r="Q44" s="49">
        <v>32</v>
      </c>
      <c r="R44" s="49">
        <v>0</v>
      </c>
      <c r="S44" s="49">
        <v>25</v>
      </c>
      <c r="T44" s="49"/>
      <c r="U44" s="5"/>
      <c r="V44" s="5"/>
      <c r="W44" s="5"/>
      <c r="X44" s="5"/>
      <c r="Y44" s="8">
        <f>VLOOKUP(A44,Kill!$A$3:$Y$104,25,FALSE)*10</f>
        <v>20</v>
      </c>
      <c r="Z44" s="27">
        <f>+SUM(Tableau2[[#This Row],[1]:[23]])</f>
        <v>336</v>
      </c>
      <c r="AA44" s="62">
        <v>41</v>
      </c>
      <c r="AB44" s="9">
        <f>+Tableau2[[#This Row],[Kill ]]+Tableau2[[#This Row],[Classement]]</f>
        <v>356</v>
      </c>
      <c r="AC44" s="62">
        <f>VLOOKUP(Tableau2[[#This Row],[Pseudo]],Participation!$A$3:$Y$55,25,FALSE)</f>
        <v>11</v>
      </c>
      <c r="AD44" s="20"/>
      <c r="AE44" s="20"/>
      <c r="AF44" s="20"/>
      <c r="AG44" s="20"/>
      <c r="AH44" s="20"/>
      <c r="AI44" s="20"/>
      <c r="AJ44" s="20"/>
      <c r="AK44" s="20"/>
    </row>
    <row r="45" spans="1:37" s="4" customFormat="1" ht="20" customHeight="1">
      <c r="A45" s="45" t="s">
        <v>94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33</v>
      </c>
      <c r="Q45" s="49">
        <v>32</v>
      </c>
      <c r="R45" s="49">
        <v>0</v>
      </c>
      <c r="S45" s="49">
        <v>200</v>
      </c>
      <c r="T45" s="49"/>
      <c r="U45" s="5"/>
      <c r="V45" s="5"/>
      <c r="W45" s="5"/>
      <c r="X45" s="5"/>
      <c r="Y45" s="8">
        <f>VLOOKUP(A45,Kill!$A$3:$Y$104,25,FALSE)*10</f>
        <v>70</v>
      </c>
      <c r="Z45" s="27">
        <f>+SUM(Tableau2[[#This Row],[1]:[23]])</f>
        <v>265</v>
      </c>
      <c r="AA45" s="62">
        <v>42</v>
      </c>
      <c r="AB45" s="9">
        <f>+Tableau2[[#This Row],[Kill ]]+Tableau2[[#This Row],[Classement]]</f>
        <v>335</v>
      </c>
      <c r="AC45" s="62">
        <f>VLOOKUP(Tableau2[[#This Row],[Pseudo]],Participation!$A$3:$Y$55,25,FALSE)</f>
        <v>3</v>
      </c>
      <c r="AD45" s="20"/>
      <c r="AE45" s="20"/>
      <c r="AF45" s="20"/>
      <c r="AG45" s="20"/>
      <c r="AH45" s="20"/>
      <c r="AI45" s="20"/>
      <c r="AJ45" s="20"/>
      <c r="AK45" s="20"/>
    </row>
    <row r="46" spans="1:37" s="4" customFormat="1" ht="20" customHeight="1">
      <c r="A46" s="28" t="s">
        <v>32</v>
      </c>
      <c r="B46" s="49">
        <v>21</v>
      </c>
      <c r="C46" s="49">
        <v>28</v>
      </c>
      <c r="D46" s="49">
        <v>108</v>
      </c>
      <c r="E46" s="49">
        <v>35</v>
      </c>
      <c r="F46" s="49">
        <v>0</v>
      </c>
      <c r="G46" s="49">
        <v>33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/>
      <c r="U46" s="5"/>
      <c r="V46" s="5"/>
      <c r="W46" s="5"/>
      <c r="X46" s="19"/>
      <c r="Y46" s="8">
        <f>VLOOKUP(A46,Kill!$A$3:$Y$104,25,FALSE)*10</f>
        <v>20</v>
      </c>
      <c r="Z46" s="29">
        <f>+SUM(Tableau2[[#This Row],[1]:[23]])</f>
        <v>225</v>
      </c>
      <c r="AA46" s="62">
        <v>43</v>
      </c>
      <c r="AB46" s="9">
        <f>+Tableau2[[#This Row],[Kill ]]+Tableau2[[#This Row],[Classement]]</f>
        <v>245</v>
      </c>
      <c r="AC46" s="62">
        <f>VLOOKUP(Tableau2[[#This Row],[Pseudo]],Participation!$A$3:$Y$55,25,FALSE)</f>
        <v>5</v>
      </c>
      <c r="AD46" s="20"/>
      <c r="AE46" s="20"/>
      <c r="AF46" s="20"/>
      <c r="AG46" s="20"/>
      <c r="AH46" s="20"/>
      <c r="AI46" s="20"/>
      <c r="AJ46" s="20"/>
      <c r="AK46" s="20"/>
    </row>
    <row r="47" spans="1:37" s="4" customFormat="1" ht="20" customHeight="1">
      <c r="A47" s="54" t="s">
        <v>86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33</v>
      </c>
      <c r="Q47" s="55">
        <v>32</v>
      </c>
      <c r="R47" s="55">
        <v>0</v>
      </c>
      <c r="S47" s="55">
        <v>100</v>
      </c>
      <c r="T47" s="55"/>
      <c r="U47" s="56"/>
      <c r="V47" s="56"/>
      <c r="W47" s="56"/>
      <c r="X47" s="56"/>
      <c r="Y47" s="57">
        <f>VLOOKUP(A47,Kill!$A$3:$Y$104,25,FALSE)*10</f>
        <v>20</v>
      </c>
      <c r="Z47" s="58">
        <f>+SUM(Tableau2[[#This Row],[1]:[23]])</f>
        <v>165</v>
      </c>
      <c r="AA47" s="62">
        <v>44</v>
      </c>
      <c r="AB47" s="59">
        <f>+Tableau2[[#This Row],[Kill ]]+Tableau2[[#This Row],[Classement]]</f>
        <v>185</v>
      </c>
      <c r="AC47" s="62">
        <f>VLOOKUP(Tableau2[[#This Row],[Pseudo]],Participation!$A$3:$Y$55,25,FALSE)</f>
        <v>3</v>
      </c>
      <c r="AD47" s="20"/>
      <c r="AE47" s="20"/>
      <c r="AF47" s="20"/>
      <c r="AG47" s="20"/>
      <c r="AH47" s="20"/>
      <c r="AI47" s="20"/>
      <c r="AJ47" s="20"/>
      <c r="AK47" s="20"/>
    </row>
    <row r="48" spans="1:37" s="4" customFormat="1" ht="20" customHeight="1">
      <c r="A48" s="28" t="s">
        <v>16</v>
      </c>
      <c r="B48" s="49">
        <v>21</v>
      </c>
      <c r="C48" s="50">
        <v>28</v>
      </c>
      <c r="D48" s="50">
        <v>27</v>
      </c>
      <c r="E48" s="50">
        <v>0</v>
      </c>
      <c r="F48" s="50">
        <v>0</v>
      </c>
      <c r="G48" s="50">
        <v>33</v>
      </c>
      <c r="H48" s="50">
        <v>0</v>
      </c>
      <c r="I48" s="50">
        <v>0</v>
      </c>
      <c r="J48" s="50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/>
      <c r="U48" s="5"/>
      <c r="V48" s="5"/>
      <c r="W48" s="5"/>
      <c r="X48" s="5"/>
      <c r="Y48" s="8">
        <f>VLOOKUP(A48,Kill!$A$3:$Y$104,25,FALSE)*10</f>
        <v>10</v>
      </c>
      <c r="Z48" s="27">
        <f>+SUM(Tableau2[[#This Row],[1]:[23]])</f>
        <v>109</v>
      </c>
      <c r="AA48" s="62">
        <v>45</v>
      </c>
      <c r="AB48" s="9">
        <f>+Tableau2[[#This Row],[Kill ]]+Tableau2[[#This Row],[Classement]]</f>
        <v>119</v>
      </c>
      <c r="AC48" s="62">
        <f>VLOOKUP(Tableau2[[#This Row],[Pseudo]],Participation!$A$3:$Y$55,25,FALSE)</f>
        <v>4</v>
      </c>
      <c r="AD48" s="20"/>
      <c r="AE48" s="20"/>
      <c r="AF48" s="20"/>
      <c r="AG48" s="20"/>
      <c r="AH48" s="20"/>
      <c r="AI48" s="20"/>
      <c r="AJ48" s="20"/>
      <c r="AK48" s="20"/>
    </row>
    <row r="49" spans="1:39" s="4" customFormat="1" ht="20" customHeight="1">
      <c r="A49" s="45" t="s">
        <v>85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33</v>
      </c>
      <c r="Q49" s="49">
        <v>32</v>
      </c>
      <c r="R49" s="49">
        <v>0</v>
      </c>
      <c r="S49" s="49">
        <v>25</v>
      </c>
      <c r="T49" s="49"/>
      <c r="U49" s="5"/>
      <c r="V49" s="5"/>
      <c r="W49" s="5"/>
      <c r="X49" s="5"/>
      <c r="Y49" s="8">
        <f>VLOOKUP(A49,Kill!$A$3:$Y$104,25,FALSE)*10</f>
        <v>20</v>
      </c>
      <c r="Z49" s="27">
        <f>+SUM(Tableau2[[#This Row],[1]:[23]])</f>
        <v>90</v>
      </c>
      <c r="AA49" s="62">
        <v>46</v>
      </c>
      <c r="AB49" s="9">
        <f>+Tableau2[[#This Row],[Kill ]]+Tableau2[[#This Row],[Classement]]</f>
        <v>110</v>
      </c>
      <c r="AC49" s="62">
        <f>VLOOKUP(Tableau2[[#This Row],[Pseudo]],Participation!$A$3:$Y$55,25,FALSE)</f>
        <v>3</v>
      </c>
      <c r="AD49" s="20"/>
      <c r="AE49" s="20"/>
      <c r="AF49" s="20"/>
      <c r="AG49" s="20"/>
      <c r="AH49" s="20"/>
      <c r="AI49" s="20"/>
      <c r="AJ49" s="20"/>
      <c r="AK49" s="20"/>
    </row>
    <row r="50" spans="1:39" s="4" customFormat="1" ht="20" customHeight="1" thickBot="1">
      <c r="A50" s="45" t="s">
        <v>89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23</v>
      </c>
      <c r="S50" s="49">
        <v>25</v>
      </c>
      <c r="T50" s="49"/>
      <c r="U50" s="5"/>
      <c r="V50" s="5"/>
      <c r="W50" s="5"/>
      <c r="X50" s="5"/>
      <c r="Y50" s="8">
        <f>VLOOKUP(A50,Kill!$A$3:$Y$104,25,FALSE)*10</f>
        <v>10</v>
      </c>
      <c r="Z50" s="27">
        <f>+SUM(Tableau2[[#This Row],[1]:[23]])</f>
        <v>48</v>
      </c>
      <c r="AA50" s="62">
        <v>47</v>
      </c>
      <c r="AB50" s="9">
        <f>+Tableau2[[#This Row],[Kill ]]+Tableau2[[#This Row],[Classement]]</f>
        <v>58</v>
      </c>
      <c r="AC50" s="62">
        <f>VLOOKUP(Tableau2[[#This Row],[Pseudo]],Participation!$A$3:$Y$55,25,FALSE)</f>
        <v>2</v>
      </c>
      <c r="AD50" s="20"/>
      <c r="AE50" s="20"/>
      <c r="AF50" s="20"/>
      <c r="AG50" s="20"/>
      <c r="AH50" s="20"/>
      <c r="AI50" s="20"/>
      <c r="AJ50" s="20"/>
      <c r="AK50" s="20"/>
    </row>
    <row r="51" spans="1:39" ht="15.5">
      <c r="A51" s="30"/>
      <c r="B51" s="3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>
      <c r="A53" s="21"/>
      <c r="B53" s="21"/>
      <c r="C53" s="21"/>
      <c r="D53" s="21" t="s">
        <v>33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</sheetData>
  <mergeCells count="1">
    <mergeCell ref="A2:AC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B3" sqref="B3"/>
    </sheetView>
  </sheetViews>
  <sheetFormatPr baseColWidth="10" defaultRowHeight="14.5"/>
  <sheetData>
    <row r="1" spans="1:2">
      <c r="A1" t="s">
        <v>14</v>
      </c>
      <c r="B1" t="s">
        <v>29</v>
      </c>
    </row>
    <row r="2" spans="1:2">
      <c r="A2" t="s">
        <v>30</v>
      </c>
      <c r="B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N118"/>
  <sheetViews>
    <sheetView topLeftCell="A2" zoomScale="80" zoomScaleNormal="80" workbookViewId="0">
      <selection activeCell="A10" sqref="A10"/>
    </sheetView>
  </sheetViews>
  <sheetFormatPr baseColWidth="10" defaultRowHeight="14.5"/>
  <cols>
    <col min="1" max="1" width="16.7265625" customWidth="1"/>
    <col min="2" max="3" width="0" hidden="1" customWidth="1"/>
    <col min="4" max="11" width="10.90625" hidden="1" customWidth="1"/>
    <col min="12" max="19" width="10.90625" customWidth="1"/>
    <col min="20" max="24" width="10.90625" hidden="1" customWidth="1"/>
    <col min="25" max="25" width="16.6328125" customWidth="1"/>
    <col min="26" max="26" width="16.7265625" customWidth="1"/>
    <col min="27" max="27" width="16.90625" customWidth="1"/>
  </cols>
  <sheetData>
    <row r="1" spans="1:39" ht="2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49.5" customHeight="1">
      <c r="A2" s="63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s="4" customFormat="1" ht="20" customHeight="1" thickBot="1">
      <c r="A3" s="12" t="s">
        <v>0</v>
      </c>
      <c r="B3" s="12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38</v>
      </c>
      <c r="M3" s="12" t="s">
        <v>39</v>
      </c>
      <c r="N3" s="12" t="s">
        <v>40</v>
      </c>
      <c r="O3" s="12" t="s">
        <v>41</v>
      </c>
      <c r="P3" s="12" t="s">
        <v>42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12" t="s">
        <v>48</v>
      </c>
      <c r="W3" s="12" t="s">
        <v>49</v>
      </c>
      <c r="X3" s="12" t="s">
        <v>50</v>
      </c>
      <c r="Y3" s="12" t="s">
        <v>1</v>
      </c>
      <c r="Z3" s="12" t="s">
        <v>37</v>
      </c>
      <c r="AA3" s="12" t="s">
        <v>13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s="4" customFormat="1" ht="20" customHeight="1">
      <c r="A4" s="22" t="s">
        <v>10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1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0">
        <v>1</v>
      </c>
      <c r="Q4" s="10">
        <v>4</v>
      </c>
      <c r="R4" s="10">
        <v>0</v>
      </c>
      <c r="S4" s="10">
        <v>0</v>
      </c>
      <c r="T4" s="10"/>
      <c r="U4" s="10"/>
      <c r="V4" s="10"/>
      <c r="W4" s="10"/>
      <c r="X4" s="11"/>
      <c r="Y4" s="15">
        <f t="shared" ref="Y4:Y50" si="0">+SUM(B4:X4)</f>
        <v>8</v>
      </c>
      <c r="Z4" s="25">
        <f>+Tableau5[[#This Row],[TOTAL]]*10</f>
        <v>80</v>
      </c>
      <c r="AA4" s="24">
        <f>VLOOKUP(A4,Participation!$A$2:$Y$97,25,FALSE)</f>
        <v>16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4" customFormat="1" ht="20" customHeight="1">
      <c r="A5" s="18" t="s">
        <v>73</v>
      </c>
      <c r="B5" s="12">
        <v>0</v>
      </c>
      <c r="C5" s="12">
        <v>0</v>
      </c>
      <c r="D5" s="12">
        <v>0</v>
      </c>
      <c r="E5" s="12">
        <v>3</v>
      </c>
      <c r="F5" s="12">
        <v>2</v>
      </c>
      <c r="G5" s="12">
        <v>0</v>
      </c>
      <c r="H5" s="12">
        <v>0</v>
      </c>
      <c r="I5" s="12">
        <v>0</v>
      </c>
      <c r="J5" s="12">
        <v>0.5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/>
      <c r="U5" s="12"/>
      <c r="V5" s="12"/>
      <c r="W5" s="12"/>
      <c r="X5" s="14"/>
      <c r="Y5" s="16">
        <f t="shared" si="0"/>
        <v>5.5</v>
      </c>
      <c r="Z5" s="25">
        <f>+Tableau5[[#This Row],[TOTAL]]*10</f>
        <v>55</v>
      </c>
      <c r="AA5" s="24">
        <f>VLOOKUP(A5,Participation!$A$2:$Y$97,25,FALSE)</f>
        <v>10</v>
      </c>
      <c r="AB5" s="20"/>
      <c r="AC5" s="20" t="s">
        <v>33</v>
      </c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" customFormat="1" ht="20" customHeight="1">
      <c r="A6" s="18" t="s">
        <v>81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13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2</v>
      </c>
      <c r="P6" s="12">
        <v>0</v>
      </c>
      <c r="Q6" s="12">
        <v>1</v>
      </c>
      <c r="R6" s="12">
        <v>0</v>
      </c>
      <c r="S6" s="12">
        <v>0</v>
      </c>
      <c r="T6" s="12"/>
      <c r="U6" s="12"/>
      <c r="V6" s="12"/>
      <c r="W6" s="12"/>
      <c r="X6" s="14"/>
      <c r="Y6" s="16">
        <f t="shared" si="0"/>
        <v>16</v>
      </c>
      <c r="Z6" s="25">
        <f>+Tableau5[[#This Row],[TOTAL]]*10</f>
        <v>160</v>
      </c>
      <c r="AA6" s="24">
        <f>VLOOKUP(A6,Participation!$A$2:$Y$97,25,FALSE)</f>
        <v>12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4" customFormat="1" ht="20" customHeight="1">
      <c r="A7" s="18" t="s">
        <v>93</v>
      </c>
      <c r="B7" s="12">
        <v>0</v>
      </c>
      <c r="C7" s="12">
        <v>0</v>
      </c>
      <c r="D7" s="12">
        <v>0</v>
      </c>
      <c r="E7" s="12">
        <v>1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2</v>
      </c>
      <c r="N7" s="12">
        <v>1</v>
      </c>
      <c r="O7" s="12">
        <v>1</v>
      </c>
      <c r="P7" s="12">
        <v>0</v>
      </c>
      <c r="Q7" s="12">
        <v>0</v>
      </c>
      <c r="R7" s="12">
        <v>0</v>
      </c>
      <c r="S7" s="12">
        <v>3</v>
      </c>
      <c r="T7" s="12"/>
      <c r="U7" s="12"/>
      <c r="V7" s="12"/>
      <c r="W7" s="12"/>
      <c r="X7" s="14"/>
      <c r="Y7" s="16">
        <f t="shared" si="0"/>
        <v>9</v>
      </c>
      <c r="Z7" s="25">
        <f>+Tableau5[[#This Row],[TOTAL]]*10</f>
        <v>90</v>
      </c>
      <c r="AA7" s="24">
        <f>VLOOKUP(A7,Participation!$A$2:$Y$97,25,FALSE)</f>
        <v>10</v>
      </c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4" customFormat="1" ht="20" customHeight="1">
      <c r="A8" s="18" t="s">
        <v>83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2"/>
      <c r="U8" s="12"/>
      <c r="V8" s="12"/>
      <c r="W8" s="12"/>
      <c r="X8" s="14"/>
      <c r="Y8" s="16">
        <f t="shared" si="0"/>
        <v>6</v>
      </c>
      <c r="Z8" s="25">
        <f>+Tableau5[[#This Row],[TOTAL]]*10</f>
        <v>60</v>
      </c>
      <c r="AA8" s="24">
        <f>VLOOKUP(A8,Participation!$A$2:$Y$97,25,FALSE)</f>
        <v>6</v>
      </c>
      <c r="AB8" s="20"/>
      <c r="AC8" s="20"/>
      <c r="AD8" s="20"/>
      <c r="AE8" s="20"/>
      <c r="AF8" s="20" t="s">
        <v>33</v>
      </c>
      <c r="AG8" s="20"/>
      <c r="AH8" s="20"/>
      <c r="AI8" s="20"/>
      <c r="AJ8" s="20"/>
      <c r="AK8" s="20"/>
      <c r="AL8" s="20"/>
      <c r="AM8" s="20"/>
    </row>
    <row r="9" spans="1:39" s="4" customFormat="1" ht="20" customHeight="1">
      <c r="A9" s="18" t="s">
        <v>95</v>
      </c>
      <c r="B9" s="12">
        <v>4</v>
      </c>
      <c r="C9" s="12">
        <v>0</v>
      </c>
      <c r="D9" s="12">
        <v>1</v>
      </c>
      <c r="E9" s="12">
        <v>3</v>
      </c>
      <c r="F9" s="12">
        <v>1</v>
      </c>
      <c r="G9" s="12">
        <v>5</v>
      </c>
      <c r="H9" s="12">
        <v>0</v>
      </c>
      <c r="I9" s="12">
        <v>0</v>
      </c>
      <c r="J9" s="12">
        <v>6</v>
      </c>
      <c r="K9" s="12">
        <v>0</v>
      </c>
      <c r="L9" s="12">
        <v>0</v>
      </c>
      <c r="M9" s="12">
        <v>7</v>
      </c>
      <c r="N9" s="12">
        <v>0</v>
      </c>
      <c r="O9" s="12">
        <v>2</v>
      </c>
      <c r="P9" s="12">
        <v>0</v>
      </c>
      <c r="Q9" s="12">
        <v>0</v>
      </c>
      <c r="R9" s="12">
        <v>1</v>
      </c>
      <c r="S9" s="12">
        <v>0</v>
      </c>
      <c r="T9" s="12"/>
      <c r="U9" s="12"/>
      <c r="V9" s="12"/>
      <c r="W9" s="12"/>
      <c r="X9" s="14"/>
      <c r="Y9" s="16">
        <f t="shared" si="0"/>
        <v>30</v>
      </c>
      <c r="Z9" s="25">
        <f>+Tableau5[[#This Row],[TOTAL]]*10</f>
        <v>300</v>
      </c>
      <c r="AA9" s="24">
        <f>VLOOKUP(A9,Participation!$A$2:$Y$97,25,FALSE)</f>
        <v>15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4" customFormat="1" ht="20" customHeight="1">
      <c r="A10" s="18" t="s">
        <v>7</v>
      </c>
      <c r="B10" s="12">
        <v>1</v>
      </c>
      <c r="C10" s="12">
        <v>0</v>
      </c>
      <c r="D10" s="12">
        <v>0</v>
      </c>
      <c r="E10" s="12">
        <v>0</v>
      </c>
      <c r="F10" s="12">
        <v>2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4</v>
      </c>
      <c r="M10" s="12">
        <v>0</v>
      </c>
      <c r="N10" s="12">
        <v>0</v>
      </c>
      <c r="O10" s="12">
        <v>2</v>
      </c>
      <c r="P10" s="12">
        <v>0</v>
      </c>
      <c r="Q10" s="12">
        <v>0</v>
      </c>
      <c r="R10" s="12">
        <v>1</v>
      </c>
      <c r="S10" s="12">
        <v>0</v>
      </c>
      <c r="T10" s="12"/>
      <c r="U10" s="12"/>
      <c r="V10" s="12"/>
      <c r="W10" s="12"/>
      <c r="X10" s="14"/>
      <c r="Y10" s="16">
        <f t="shared" si="0"/>
        <v>10</v>
      </c>
      <c r="Z10" s="25">
        <f>+Tableau5[[#This Row],[TOTAL]]*10</f>
        <v>100</v>
      </c>
      <c r="AA10" s="24">
        <f>VLOOKUP(A10,Participation!$A$2:$Y$97,25,FALSE)</f>
        <v>16</v>
      </c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9" s="4" customFormat="1" ht="20" customHeight="1">
      <c r="A11" s="17" t="s">
        <v>18</v>
      </c>
      <c r="B11" s="12">
        <v>1</v>
      </c>
      <c r="C11" s="13">
        <v>2</v>
      </c>
      <c r="D11" s="12">
        <v>0</v>
      </c>
      <c r="E11" s="12">
        <v>0</v>
      </c>
      <c r="F11" s="12">
        <v>0</v>
      </c>
      <c r="G11" s="12">
        <v>3</v>
      </c>
      <c r="H11" s="12">
        <v>0</v>
      </c>
      <c r="I11" s="12">
        <v>0</v>
      </c>
      <c r="J11" s="12">
        <v>0</v>
      </c>
      <c r="K11" s="12">
        <v>3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0</v>
      </c>
      <c r="T11" s="12"/>
      <c r="U11" s="12"/>
      <c r="V11" s="12"/>
      <c r="W11" s="12"/>
      <c r="X11" s="14"/>
      <c r="Y11" s="16">
        <f t="shared" si="0"/>
        <v>12</v>
      </c>
      <c r="Z11" s="25">
        <f>+Tableau5[[#This Row],[TOTAL]]*10</f>
        <v>120</v>
      </c>
      <c r="AA11" s="24">
        <f>VLOOKUP(A11,Participation!$A$2:$Y$97,25,FALSE)</f>
        <v>17</v>
      </c>
      <c r="AB11" s="20"/>
      <c r="AC11" s="20"/>
      <c r="AD11" s="20"/>
      <c r="AE11" s="20"/>
      <c r="AF11" s="20" t="s">
        <v>33</v>
      </c>
      <c r="AG11" s="20"/>
      <c r="AH11" s="20"/>
      <c r="AI11" s="20"/>
      <c r="AJ11" s="20"/>
    </row>
    <row r="12" spans="1:39" s="4" customFormat="1" ht="20" customHeight="1">
      <c r="A12" s="18" t="s">
        <v>90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N12" s="12">
        <v>5</v>
      </c>
      <c r="O12" s="12">
        <v>0</v>
      </c>
      <c r="P12" s="12">
        <v>0</v>
      </c>
      <c r="Q12" s="12">
        <v>0</v>
      </c>
      <c r="R12" s="12">
        <v>2</v>
      </c>
      <c r="S12" s="12">
        <v>0</v>
      </c>
      <c r="T12" s="12"/>
      <c r="U12" s="12"/>
      <c r="V12" s="12"/>
      <c r="W12" s="12"/>
      <c r="X12" s="14"/>
      <c r="Y12" s="16">
        <f t="shared" si="0"/>
        <v>10</v>
      </c>
      <c r="Z12" s="25">
        <f>+Tableau5[[#This Row],[TOTAL]]*10</f>
        <v>100</v>
      </c>
      <c r="AA12" s="24">
        <f>VLOOKUP(A12,Participation!$A$2:$Y$97,25,FALSE)</f>
        <v>11</v>
      </c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9" s="4" customFormat="1" ht="20" customHeight="1">
      <c r="A13" s="18" t="s">
        <v>3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/>
      <c r="U13" s="12"/>
      <c r="V13" s="12"/>
      <c r="W13" s="12"/>
      <c r="X13" s="14"/>
      <c r="Y13" s="16">
        <f t="shared" si="0"/>
        <v>2</v>
      </c>
      <c r="Z13" s="25">
        <f>+Tableau5[[#This Row],[TOTAL]]*10</f>
        <v>20</v>
      </c>
      <c r="AA13" s="24">
        <f>VLOOKUP(A13,Participation!$A$2:$Y$97,25,FALSE)</f>
        <v>15</v>
      </c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9" s="4" customFormat="1" ht="20" customHeight="1">
      <c r="A14" s="18" t="s">
        <v>74</v>
      </c>
      <c r="B14" s="12">
        <v>0</v>
      </c>
      <c r="C14" s="12">
        <v>0</v>
      </c>
      <c r="D14" s="12">
        <v>0</v>
      </c>
      <c r="E14" s="12">
        <v>0</v>
      </c>
      <c r="F14" s="12">
        <v>4</v>
      </c>
      <c r="G14" s="12">
        <v>0</v>
      </c>
      <c r="H14" s="12">
        <v>0</v>
      </c>
      <c r="I14" s="12">
        <v>2</v>
      </c>
      <c r="J14" s="12">
        <v>0</v>
      </c>
      <c r="K14" s="12">
        <v>0</v>
      </c>
      <c r="L14" s="12">
        <v>1</v>
      </c>
      <c r="M14" s="12">
        <v>3</v>
      </c>
      <c r="N14" s="12">
        <v>0</v>
      </c>
      <c r="O14" s="12">
        <v>1</v>
      </c>
      <c r="P14" s="12">
        <v>2</v>
      </c>
      <c r="Q14" s="12">
        <v>0</v>
      </c>
      <c r="R14" s="12">
        <v>0</v>
      </c>
      <c r="S14" s="12">
        <v>0</v>
      </c>
      <c r="T14" s="12"/>
      <c r="U14" s="12"/>
      <c r="V14" s="12"/>
      <c r="W14" s="12"/>
      <c r="X14" s="14"/>
      <c r="Y14" s="16">
        <f t="shared" si="0"/>
        <v>13</v>
      </c>
      <c r="Z14" s="25">
        <f>+Tableau5[[#This Row],[TOTAL]]*10</f>
        <v>130</v>
      </c>
      <c r="AA14" s="24">
        <f>VLOOKUP(A14,Participation!$A$2:$Y$97,25,FALSE)</f>
        <v>14</v>
      </c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9" s="4" customFormat="1" ht="20" customHeight="1">
      <c r="A15" s="18" t="s">
        <v>36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/>
      <c r="U15" s="12"/>
      <c r="V15" s="12"/>
      <c r="W15" s="12"/>
      <c r="X15" s="14"/>
      <c r="Y15" s="16">
        <f t="shared" si="0"/>
        <v>3</v>
      </c>
      <c r="Z15" s="25">
        <f>+Tableau5[[#This Row],[TOTAL]]*10</f>
        <v>30</v>
      </c>
      <c r="AA15" s="24">
        <f>VLOOKUP(A15,Participation!$A$2:$Y$97,25,FALSE)</f>
        <v>11</v>
      </c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9" s="4" customFormat="1" ht="20" customHeight="1">
      <c r="A16" s="17" t="s">
        <v>15</v>
      </c>
      <c r="B16" s="12">
        <v>3</v>
      </c>
      <c r="C16" s="12">
        <v>2</v>
      </c>
      <c r="D16" s="12">
        <v>0</v>
      </c>
      <c r="E16" s="13">
        <v>0</v>
      </c>
      <c r="F16" s="12">
        <v>0</v>
      </c>
      <c r="G16" s="12">
        <v>0</v>
      </c>
      <c r="H16" s="12">
        <v>3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/>
      <c r="U16" s="12"/>
      <c r="V16" s="12"/>
      <c r="W16" s="12"/>
      <c r="X16" s="14"/>
      <c r="Y16" s="16">
        <f t="shared" si="0"/>
        <v>10</v>
      </c>
      <c r="Z16" s="25">
        <f>+Tableau5[[#This Row],[TOTAL]]*10</f>
        <v>100</v>
      </c>
      <c r="AA16" s="24">
        <f>VLOOKUP(A16,Participation!$A$2:$Y$97,25,FALSE)</f>
        <v>15</v>
      </c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4" customFormat="1" ht="20" customHeight="1">
      <c r="A17" s="18" t="s">
        <v>14</v>
      </c>
      <c r="B17" s="12">
        <v>0</v>
      </c>
      <c r="C17" s="12">
        <v>7</v>
      </c>
      <c r="D17" s="12">
        <v>0</v>
      </c>
      <c r="E17" s="12">
        <v>8</v>
      </c>
      <c r="F17" s="12">
        <v>6</v>
      </c>
      <c r="G17" s="12">
        <v>0</v>
      </c>
      <c r="H17" s="12">
        <v>1</v>
      </c>
      <c r="I17" s="12">
        <v>1</v>
      </c>
      <c r="J17" s="12">
        <v>0</v>
      </c>
      <c r="K17" s="12">
        <v>1</v>
      </c>
      <c r="L17" s="12">
        <v>0</v>
      </c>
      <c r="M17" s="12">
        <v>1</v>
      </c>
      <c r="N17" s="12">
        <v>3</v>
      </c>
      <c r="O17" s="12">
        <v>0</v>
      </c>
      <c r="P17" s="12">
        <v>4</v>
      </c>
      <c r="Q17" s="12">
        <v>8</v>
      </c>
      <c r="R17" s="12">
        <v>8</v>
      </c>
      <c r="S17" s="12">
        <v>0</v>
      </c>
      <c r="T17" s="12"/>
      <c r="U17" s="12"/>
      <c r="V17" s="12"/>
      <c r="W17" s="12"/>
      <c r="X17" s="14"/>
      <c r="Y17" s="16">
        <f t="shared" si="0"/>
        <v>48</v>
      </c>
      <c r="Z17" s="25">
        <f>+Tableau5[[#This Row],[TOTAL]]*10</f>
        <v>480</v>
      </c>
      <c r="AA17" s="24">
        <f>VLOOKUP(A17,Participation!$A$2:$Y$97,25,FALSE)</f>
        <v>17</v>
      </c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4" customFormat="1" ht="20" customHeight="1">
      <c r="A18" s="18" t="s">
        <v>32</v>
      </c>
      <c r="B18" s="12">
        <v>1</v>
      </c>
      <c r="C18" s="12">
        <v>0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/>
      <c r="U18" s="12"/>
      <c r="V18" s="12"/>
      <c r="W18" s="12"/>
      <c r="X18" s="14"/>
      <c r="Y18" s="16">
        <f t="shared" si="0"/>
        <v>2</v>
      </c>
      <c r="Z18" s="25">
        <f>+Tableau5[[#This Row],[TOTAL]]*10</f>
        <v>20</v>
      </c>
      <c r="AA18" s="24">
        <f>VLOOKUP(A18,Participation!$A$2:$Y$97,25,FALSE)</f>
        <v>5</v>
      </c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4" customFormat="1" ht="20" customHeight="1">
      <c r="A19" s="18" t="s">
        <v>71</v>
      </c>
      <c r="B19" s="12">
        <v>0</v>
      </c>
      <c r="C19" s="12">
        <v>1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/>
      <c r="U19" s="12"/>
      <c r="V19" s="12"/>
      <c r="W19" s="12"/>
      <c r="X19" s="14"/>
      <c r="Y19" s="16">
        <f t="shared" si="0"/>
        <v>2</v>
      </c>
      <c r="Z19" s="25">
        <f>+Tableau5[[#This Row],[TOTAL]]*10</f>
        <v>20</v>
      </c>
      <c r="AA19" s="24">
        <f>VLOOKUP(A19,Participation!$A$2:$Y$97,25,FALSE)</f>
        <v>11</v>
      </c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4" customFormat="1" ht="20" customHeight="1">
      <c r="A20" s="18" t="s">
        <v>78</v>
      </c>
      <c r="B20" s="12">
        <v>0</v>
      </c>
      <c r="C20" s="12">
        <v>0</v>
      </c>
      <c r="D20" s="12">
        <v>0</v>
      </c>
      <c r="E20" s="12">
        <v>0</v>
      </c>
      <c r="F20" s="12">
        <v>2</v>
      </c>
      <c r="G20" s="12">
        <v>0</v>
      </c>
      <c r="H20" s="12">
        <v>0</v>
      </c>
      <c r="I20" s="12">
        <v>1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/>
      <c r="U20" s="12"/>
      <c r="V20" s="12"/>
      <c r="W20" s="12"/>
      <c r="X20" s="14"/>
      <c r="Y20" s="16">
        <f t="shared" si="0"/>
        <v>4</v>
      </c>
      <c r="Z20" s="25">
        <f>+Tableau5[[#This Row],[TOTAL]]*10</f>
        <v>40</v>
      </c>
      <c r="AA20" s="24">
        <f>VLOOKUP(A20,Participation!$A$2:$Y$97,25,FALSE)</f>
        <v>10</v>
      </c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s="4" customFormat="1" ht="20" customHeight="1">
      <c r="A21" s="18" t="s">
        <v>76</v>
      </c>
      <c r="B21" s="12">
        <v>0</v>
      </c>
      <c r="C21" s="12">
        <v>0</v>
      </c>
      <c r="D21" s="12">
        <v>0</v>
      </c>
      <c r="E21" s="12">
        <v>3</v>
      </c>
      <c r="F21" s="12">
        <v>0</v>
      </c>
      <c r="G21" s="12">
        <v>0</v>
      </c>
      <c r="H21" s="12">
        <v>0</v>
      </c>
      <c r="I21" s="12">
        <v>4</v>
      </c>
      <c r="J21" s="12">
        <v>0</v>
      </c>
      <c r="K21" s="12">
        <v>0</v>
      </c>
      <c r="L21" s="12">
        <v>1</v>
      </c>
      <c r="M21" s="12">
        <v>1</v>
      </c>
      <c r="N21" s="12">
        <v>0</v>
      </c>
      <c r="O21" s="12">
        <v>0</v>
      </c>
      <c r="P21" s="12">
        <v>0</v>
      </c>
      <c r="Q21" s="12">
        <v>3</v>
      </c>
      <c r="R21" s="12">
        <v>2</v>
      </c>
      <c r="S21" s="12">
        <v>0</v>
      </c>
      <c r="T21" s="12"/>
      <c r="U21" s="12"/>
      <c r="V21" s="12"/>
      <c r="W21" s="12"/>
      <c r="X21" s="14"/>
      <c r="Y21" s="16">
        <f t="shared" si="0"/>
        <v>14</v>
      </c>
      <c r="Z21" s="25">
        <f>+Tableau5[[#This Row],[TOTAL]]*10</f>
        <v>140</v>
      </c>
      <c r="AA21" s="24">
        <f>VLOOKUP(A21,Participation!$A$2:$Y$97,25,FALSE)</f>
        <v>14</v>
      </c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4" customFormat="1" ht="20" customHeight="1">
      <c r="A22" s="18" t="s">
        <v>72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/>
      <c r="U22" s="12"/>
      <c r="V22" s="12"/>
      <c r="W22" s="12"/>
      <c r="X22" s="14"/>
      <c r="Y22" s="16">
        <f t="shared" si="0"/>
        <v>2</v>
      </c>
      <c r="Z22" s="25">
        <f>+Tableau5[[#This Row],[TOTAL]]*10</f>
        <v>20</v>
      </c>
      <c r="AA22" s="24">
        <f>VLOOKUP(A22,Participation!$A$2:$Y$97,25,FALSE)</f>
        <v>9</v>
      </c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4" customFormat="1" ht="20" customHeight="1">
      <c r="A23" s="18" t="s">
        <v>91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10</v>
      </c>
      <c r="L23" s="12">
        <v>0</v>
      </c>
      <c r="M23" s="12">
        <v>0</v>
      </c>
      <c r="N23" s="12">
        <v>1</v>
      </c>
      <c r="O23" s="12">
        <v>0</v>
      </c>
      <c r="P23" s="12">
        <v>0</v>
      </c>
      <c r="Q23" s="12">
        <v>1</v>
      </c>
      <c r="R23" s="12">
        <v>0</v>
      </c>
      <c r="S23" s="12">
        <v>2</v>
      </c>
      <c r="T23" s="12"/>
      <c r="U23" s="12"/>
      <c r="V23" s="12"/>
      <c r="W23" s="12"/>
      <c r="X23" s="14"/>
      <c r="Y23" s="16">
        <f t="shared" si="0"/>
        <v>14</v>
      </c>
      <c r="Z23" s="25">
        <f>+Tableau5[[#This Row],[TOTAL]]*10</f>
        <v>140</v>
      </c>
      <c r="AA23" s="24">
        <f>VLOOKUP(A23,Participation!$A$2:$Y$97,25,FALSE)</f>
        <v>15</v>
      </c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4" customFormat="1" ht="20" customHeight="1">
      <c r="A24" s="18" t="s">
        <v>82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3</v>
      </c>
      <c r="K24" s="12">
        <v>0</v>
      </c>
      <c r="L24" s="12">
        <v>0</v>
      </c>
      <c r="M24" s="12">
        <v>0</v>
      </c>
      <c r="N24" s="12">
        <v>2</v>
      </c>
      <c r="O24" s="12">
        <v>1</v>
      </c>
      <c r="P24" s="12">
        <v>0</v>
      </c>
      <c r="Q24" s="12">
        <v>3</v>
      </c>
      <c r="R24" s="12">
        <v>1</v>
      </c>
      <c r="S24" s="12">
        <v>1</v>
      </c>
      <c r="T24" s="12"/>
      <c r="U24" s="12"/>
      <c r="V24" s="12"/>
      <c r="W24" s="12"/>
      <c r="X24" s="14"/>
      <c r="Y24" s="16">
        <f t="shared" si="0"/>
        <v>11</v>
      </c>
      <c r="Z24" s="25">
        <f>+Tableau5[[#This Row],[TOTAL]]*10</f>
        <v>110</v>
      </c>
      <c r="AA24" s="24">
        <f>VLOOKUP(A24,Participation!$A$2:$Y$97,25,FALSE)</f>
        <v>6</v>
      </c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4" customFormat="1" ht="20" customHeight="1">
      <c r="A25" s="18" t="s">
        <v>80</v>
      </c>
      <c r="B25" s="12">
        <v>0</v>
      </c>
      <c r="C25" s="12">
        <v>0</v>
      </c>
      <c r="D25" s="12">
        <v>0</v>
      </c>
      <c r="E25" s="12">
        <v>2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/>
      <c r="U25" s="12"/>
      <c r="V25" s="12"/>
      <c r="W25" s="12"/>
      <c r="X25" s="14"/>
      <c r="Y25" s="16">
        <f t="shared" si="0"/>
        <v>4</v>
      </c>
      <c r="Z25" s="25">
        <f>+Tableau5[[#This Row],[TOTAL]]*10</f>
        <v>40</v>
      </c>
      <c r="AA25" s="24">
        <f>VLOOKUP(A25,Participation!$A$2:$Y$97,25,FALSE)</f>
        <v>8</v>
      </c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4" customFormat="1" ht="20" customHeight="1">
      <c r="A26" s="18" t="s">
        <v>4</v>
      </c>
      <c r="B26" s="12">
        <v>0</v>
      </c>
      <c r="C26" s="12">
        <v>0</v>
      </c>
      <c r="D26" s="12">
        <v>3</v>
      </c>
      <c r="E26" s="12">
        <v>0</v>
      </c>
      <c r="F26" s="12">
        <v>1</v>
      </c>
      <c r="G26" s="12">
        <v>1</v>
      </c>
      <c r="H26" s="12">
        <v>1</v>
      </c>
      <c r="I26" s="12">
        <v>0</v>
      </c>
      <c r="J26" s="12">
        <v>3</v>
      </c>
      <c r="K26" s="12">
        <v>0</v>
      </c>
      <c r="L26" s="12">
        <v>0</v>
      </c>
      <c r="M26" s="12">
        <v>2</v>
      </c>
      <c r="N26" s="12">
        <v>3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/>
      <c r="U26" s="12"/>
      <c r="V26" s="12"/>
      <c r="W26" s="12"/>
      <c r="X26" s="14"/>
      <c r="Y26" s="16">
        <f t="shared" si="0"/>
        <v>14</v>
      </c>
      <c r="Z26" s="25">
        <f>+Tableau5[[#This Row],[TOTAL]]*10</f>
        <v>140</v>
      </c>
      <c r="AA26" s="24">
        <f>VLOOKUP(A26,Participation!$A$2:$Y$97,25,FALSE)</f>
        <v>16</v>
      </c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4" customFormat="1" ht="20" customHeight="1">
      <c r="A27" s="18" t="s">
        <v>84</v>
      </c>
      <c r="B27" s="12"/>
      <c r="C27" s="12"/>
      <c r="D27" s="12"/>
      <c r="E27" s="12"/>
      <c r="F27" s="12"/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5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/>
      <c r="U27" s="12"/>
      <c r="V27" s="12"/>
      <c r="W27" s="12"/>
      <c r="X27" s="14"/>
      <c r="Y27" s="16">
        <f t="shared" si="0"/>
        <v>6</v>
      </c>
      <c r="Z27" s="25">
        <f>+Tableau5[[#This Row],[TOTAL]]*10</f>
        <v>60</v>
      </c>
      <c r="AA27" s="24">
        <f>VLOOKUP(A27,Participation!$A$2:$Y$97,25,FALSE)</f>
        <v>5</v>
      </c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4" customFormat="1" ht="20" customHeight="1">
      <c r="A28" s="18" t="s">
        <v>86</v>
      </c>
      <c r="B28" s="12"/>
      <c r="C28" s="12"/>
      <c r="D28" s="12"/>
      <c r="E28" s="12"/>
      <c r="F28" s="12"/>
      <c r="G28" s="12"/>
      <c r="H28" s="12"/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2</v>
      </c>
      <c r="T28" s="12"/>
      <c r="U28" s="12"/>
      <c r="V28" s="12"/>
      <c r="W28" s="12"/>
      <c r="X28" s="14"/>
      <c r="Y28" s="16">
        <f t="shared" si="0"/>
        <v>2</v>
      </c>
      <c r="Z28" s="25">
        <f>+Tableau5[[#This Row],[TOTAL]]*10</f>
        <v>20</v>
      </c>
      <c r="AA28" s="24">
        <f>VLOOKUP(A28,Participation!$A$2:$Y$97,25,FALSE)</f>
        <v>3</v>
      </c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4" customFormat="1" ht="20" customHeight="1">
      <c r="A29" s="18" t="s">
        <v>70</v>
      </c>
      <c r="B29" s="12">
        <v>0</v>
      </c>
      <c r="C29" s="12">
        <v>0</v>
      </c>
      <c r="D29" s="12">
        <v>2</v>
      </c>
      <c r="E29" s="12">
        <v>0</v>
      </c>
      <c r="F29" s="12">
        <v>2</v>
      </c>
      <c r="G29" s="12">
        <v>2</v>
      </c>
      <c r="H29" s="12">
        <v>4</v>
      </c>
      <c r="I29" s="12">
        <v>0</v>
      </c>
      <c r="J29" s="12">
        <v>6.5</v>
      </c>
      <c r="K29" s="12">
        <v>1</v>
      </c>
      <c r="L29" s="12">
        <v>1</v>
      </c>
      <c r="M29" s="12">
        <v>1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2</v>
      </c>
      <c r="T29" s="12"/>
      <c r="U29" s="12"/>
      <c r="V29" s="12"/>
      <c r="W29" s="12"/>
      <c r="X29" s="14"/>
      <c r="Y29" s="16">
        <f t="shared" si="0"/>
        <v>22.5</v>
      </c>
      <c r="Z29" s="25">
        <f>+Tableau5[[#This Row],[TOTAL]]*10</f>
        <v>225</v>
      </c>
      <c r="AA29" s="24">
        <f>VLOOKUP(A29,Participation!$A$2:$Y$97,25,FALSE)</f>
        <v>14</v>
      </c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4" customFormat="1" ht="20" customHeight="1">
      <c r="A30" s="18" t="s">
        <v>2</v>
      </c>
      <c r="B30" s="12">
        <v>1</v>
      </c>
      <c r="C30" s="12">
        <v>1</v>
      </c>
      <c r="D30" s="12">
        <v>7</v>
      </c>
      <c r="E30" s="12">
        <v>2</v>
      </c>
      <c r="F30" s="12">
        <v>0</v>
      </c>
      <c r="G30" s="12">
        <v>0</v>
      </c>
      <c r="H30" s="12">
        <v>1</v>
      </c>
      <c r="I30" s="12">
        <v>0</v>
      </c>
      <c r="J30" s="12">
        <v>3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1</v>
      </c>
      <c r="R30" s="12">
        <v>0</v>
      </c>
      <c r="S30" s="12">
        <v>0</v>
      </c>
      <c r="T30" s="12"/>
      <c r="U30" s="12"/>
      <c r="V30" s="12"/>
      <c r="W30" s="12"/>
      <c r="X30" s="14"/>
      <c r="Y30" s="16">
        <f t="shared" si="0"/>
        <v>17</v>
      </c>
      <c r="Z30" s="25">
        <f>+Tableau5[[#This Row],[TOTAL]]*10</f>
        <v>170</v>
      </c>
      <c r="AA30" s="24">
        <f>VLOOKUP(A30,Participation!$A$2:$Y$97,25,FALSE)</f>
        <v>15</v>
      </c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s="4" customFormat="1" ht="20" customHeight="1">
      <c r="A31" s="18" t="s">
        <v>8</v>
      </c>
      <c r="B31" s="12">
        <v>7</v>
      </c>
      <c r="C31" s="12">
        <v>0</v>
      </c>
      <c r="D31" s="12">
        <v>1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2">
        <v>0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/>
      <c r="U31" s="12"/>
      <c r="V31" s="12"/>
      <c r="W31" s="12"/>
      <c r="X31" s="14"/>
      <c r="Y31" s="16">
        <f t="shared" si="0"/>
        <v>12</v>
      </c>
      <c r="Z31" s="25">
        <f>+Tableau5[[#This Row],[TOTAL]]*10</f>
        <v>120</v>
      </c>
      <c r="AA31" s="24">
        <f>VLOOKUP(A31,Participation!$A$2:$Y$97,25,FALSE)</f>
        <v>10</v>
      </c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4" customFormat="1" ht="20" customHeight="1">
      <c r="A32" s="17" t="s">
        <v>17</v>
      </c>
      <c r="B32" s="12">
        <v>0</v>
      </c>
      <c r="C32" s="12">
        <v>5</v>
      </c>
      <c r="D32" s="12">
        <v>0</v>
      </c>
      <c r="E32" s="12">
        <v>0</v>
      </c>
      <c r="F32" s="12">
        <v>0</v>
      </c>
      <c r="G32" s="12">
        <v>0</v>
      </c>
      <c r="H32" s="12">
        <v>3</v>
      </c>
      <c r="I32" s="12">
        <v>0</v>
      </c>
      <c r="J32" s="12">
        <v>0</v>
      </c>
      <c r="K32" s="12">
        <v>2</v>
      </c>
      <c r="L32" s="12">
        <v>0</v>
      </c>
      <c r="M32" s="12">
        <v>0</v>
      </c>
      <c r="N32" s="12">
        <v>0</v>
      </c>
      <c r="O32" s="12">
        <v>1</v>
      </c>
      <c r="P32" s="12">
        <v>1</v>
      </c>
      <c r="Q32" s="12">
        <v>0</v>
      </c>
      <c r="R32" s="12">
        <v>0</v>
      </c>
      <c r="S32" s="12">
        <v>0</v>
      </c>
      <c r="T32" s="12"/>
      <c r="U32" s="12"/>
      <c r="V32" s="12"/>
      <c r="W32" s="12"/>
      <c r="X32" s="14"/>
      <c r="Y32" s="16">
        <f t="shared" si="0"/>
        <v>12</v>
      </c>
      <c r="Z32" s="25">
        <f>+Tableau5[[#This Row],[TOTAL]]*10</f>
        <v>120</v>
      </c>
      <c r="AA32" s="24">
        <f>VLOOKUP(A32,Participation!$A$2:$Y$97,25,FALSE)</f>
        <v>16</v>
      </c>
      <c r="AB32" s="20"/>
      <c r="AC32" s="20"/>
      <c r="AD32" s="20" t="s">
        <v>33</v>
      </c>
      <c r="AE32" s="20"/>
      <c r="AF32" s="20"/>
      <c r="AG32" s="20"/>
      <c r="AH32" s="20"/>
      <c r="AI32" s="20"/>
      <c r="AJ32" s="20"/>
    </row>
    <row r="33" spans="1:36" s="4" customFormat="1" ht="20" customHeight="1">
      <c r="A33" s="18" t="s">
        <v>75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/>
      <c r="U33" s="12"/>
      <c r="V33" s="12"/>
      <c r="W33" s="12"/>
      <c r="X33" s="14"/>
      <c r="Y33" s="16">
        <f t="shared" si="0"/>
        <v>0</v>
      </c>
      <c r="Z33" s="25">
        <f>+Tableau5[[#This Row],[TOTAL]]*10</f>
        <v>0</v>
      </c>
      <c r="AA33" s="24">
        <f>VLOOKUP(A33,Participation!$A$2:$Y$97,25,FALSE)</f>
        <v>6</v>
      </c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4" customFormat="1" ht="20" customHeight="1">
      <c r="A34" s="18" t="s">
        <v>69</v>
      </c>
      <c r="B34" s="12">
        <v>0</v>
      </c>
      <c r="C34" s="12">
        <v>1</v>
      </c>
      <c r="D34" s="12">
        <v>0</v>
      </c>
      <c r="E34" s="12">
        <v>1</v>
      </c>
      <c r="F34" s="12">
        <v>0</v>
      </c>
      <c r="G34" s="12">
        <v>1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</v>
      </c>
      <c r="S34" s="12">
        <v>5</v>
      </c>
      <c r="T34" s="12"/>
      <c r="U34" s="12"/>
      <c r="V34" s="12"/>
      <c r="W34" s="12"/>
      <c r="X34" s="14"/>
      <c r="Y34" s="16">
        <f t="shared" si="0"/>
        <v>10</v>
      </c>
      <c r="Z34" s="25">
        <f>+Tableau5[[#This Row],[TOTAL]]*10</f>
        <v>100</v>
      </c>
      <c r="AA34" s="24">
        <f>VLOOKUP(A34,Participation!$A$2:$Y$97,25,FALSE)</f>
        <v>16</v>
      </c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4" customFormat="1" ht="20" customHeight="1">
      <c r="A35" s="18" t="s">
        <v>67</v>
      </c>
      <c r="B35" s="12">
        <v>0</v>
      </c>
      <c r="C35" s="12">
        <v>2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/>
      <c r="U35" s="12"/>
      <c r="V35" s="12"/>
      <c r="W35" s="12"/>
      <c r="X35" s="14"/>
      <c r="Y35" s="16">
        <f t="shared" si="0"/>
        <v>2</v>
      </c>
      <c r="Z35" s="25">
        <f>+Tableau5[[#This Row],[TOTAL]]*10</f>
        <v>20</v>
      </c>
      <c r="AA35" s="24">
        <f>VLOOKUP(A35,Participation!$A$2:$Y$97,25,FALSE)</f>
        <v>10</v>
      </c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4" customFormat="1" ht="20" customHeight="1">
      <c r="A36" s="18" t="s">
        <v>85</v>
      </c>
      <c r="B36" s="12"/>
      <c r="C36" s="12"/>
      <c r="D36" s="12"/>
      <c r="E36" s="12"/>
      <c r="F36" s="12"/>
      <c r="G36" s="12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</v>
      </c>
      <c r="Q36" s="12">
        <v>1</v>
      </c>
      <c r="R36" s="12">
        <v>0</v>
      </c>
      <c r="S36" s="12">
        <v>0</v>
      </c>
      <c r="T36" s="12"/>
      <c r="U36" s="12"/>
      <c r="V36" s="12"/>
      <c r="W36" s="12"/>
      <c r="X36" s="14"/>
      <c r="Y36" s="16">
        <f t="shared" si="0"/>
        <v>2</v>
      </c>
      <c r="Z36" s="25">
        <f>+Tableau5[[#This Row],[TOTAL]]*10</f>
        <v>20</v>
      </c>
      <c r="AA36" s="24">
        <f>VLOOKUP(A36,Participation!$A$2:$Y$97,25,FALSE)</f>
        <v>3</v>
      </c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4" customFormat="1" ht="20" customHeight="1">
      <c r="A37" s="18" t="s">
        <v>87</v>
      </c>
      <c r="B37" s="12">
        <v>0</v>
      </c>
      <c r="C37" s="12">
        <v>0</v>
      </c>
      <c r="D37" s="12">
        <v>1</v>
      </c>
      <c r="E37" s="12">
        <v>0</v>
      </c>
      <c r="F37" s="12">
        <v>1</v>
      </c>
      <c r="G37" s="12">
        <v>1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3</v>
      </c>
      <c r="O37" s="12">
        <v>0</v>
      </c>
      <c r="P37" s="12">
        <v>1</v>
      </c>
      <c r="Q37" s="12">
        <v>0</v>
      </c>
      <c r="R37" s="12">
        <v>0</v>
      </c>
      <c r="S37" s="12">
        <v>0</v>
      </c>
      <c r="T37" s="12"/>
      <c r="U37" s="12"/>
      <c r="V37" s="12"/>
      <c r="W37" s="12"/>
      <c r="X37" s="14"/>
      <c r="Y37" s="16">
        <f t="shared" si="0"/>
        <v>8</v>
      </c>
      <c r="Z37" s="25">
        <f>+Tableau5[[#This Row],[TOTAL]]*10</f>
        <v>80</v>
      </c>
      <c r="AA37" s="24">
        <f>VLOOKUP(A37,Participation!$A$2:$Y$97,25,FALSE)</f>
        <v>14</v>
      </c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s="4" customFormat="1" ht="20" customHeight="1">
      <c r="A38" s="18" t="s">
        <v>16</v>
      </c>
      <c r="B38" s="12">
        <v>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/>
      <c r="U38" s="12"/>
      <c r="V38" s="12"/>
      <c r="W38" s="12"/>
      <c r="X38" s="14"/>
      <c r="Y38" s="16">
        <f t="shared" si="0"/>
        <v>1</v>
      </c>
      <c r="Z38" s="25">
        <f>+Tableau5[[#This Row],[TOTAL]]*10</f>
        <v>10</v>
      </c>
      <c r="AA38" s="24">
        <f>VLOOKUP(A38,Participation!$A$2:$Y$97,25,FALSE)</f>
        <v>4</v>
      </c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4" customFormat="1" ht="20" customHeight="1">
      <c r="A39" s="18" t="s">
        <v>77</v>
      </c>
      <c r="B39" s="12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4</v>
      </c>
      <c r="I39" s="12">
        <v>3</v>
      </c>
      <c r="J39" s="12">
        <v>3</v>
      </c>
      <c r="K39" s="12">
        <v>0</v>
      </c>
      <c r="L39" s="12">
        <v>2</v>
      </c>
      <c r="M39" s="12">
        <v>0</v>
      </c>
      <c r="N39" s="12">
        <v>0</v>
      </c>
      <c r="O39" s="12">
        <v>6</v>
      </c>
      <c r="P39" s="12">
        <v>0</v>
      </c>
      <c r="Q39" s="12">
        <v>0</v>
      </c>
      <c r="R39" s="12">
        <v>0</v>
      </c>
      <c r="S39" s="12">
        <v>0</v>
      </c>
      <c r="T39" s="12"/>
      <c r="U39" s="12"/>
      <c r="V39" s="12"/>
      <c r="W39" s="12"/>
      <c r="X39" s="14"/>
      <c r="Y39" s="16">
        <f t="shared" si="0"/>
        <v>19</v>
      </c>
      <c r="Z39" s="25">
        <f>+Tableau5[[#This Row],[TOTAL]]*10</f>
        <v>190</v>
      </c>
      <c r="AA39" s="24">
        <f>VLOOKUP(A39,Participation!$A$2:$Y$97,25,FALSE)</f>
        <v>11</v>
      </c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4" customFormat="1" ht="20" customHeight="1">
      <c r="A40" s="18" t="s">
        <v>89</v>
      </c>
      <c r="B40" s="12">
        <v>0</v>
      </c>
      <c r="C40" s="12">
        <v>0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/>
      <c r="U40" s="12"/>
      <c r="V40" s="12"/>
      <c r="W40" s="12"/>
      <c r="X40" s="14"/>
      <c r="Y40" s="16">
        <f t="shared" si="0"/>
        <v>1</v>
      </c>
      <c r="Z40" s="25">
        <f>+Tableau5[[#This Row],[TOTAL]]*10</f>
        <v>10</v>
      </c>
      <c r="AA40" s="24">
        <f>VLOOKUP(A40,Participation!$A$2:$Y$97,25,FALSE)</f>
        <v>2</v>
      </c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4" customFormat="1" ht="20" customHeight="1">
      <c r="A41" s="18" t="s">
        <v>35</v>
      </c>
      <c r="B41" s="12">
        <v>0</v>
      </c>
      <c r="C41" s="12">
        <v>0</v>
      </c>
      <c r="D41" s="12">
        <v>1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2">
        <v>0</v>
      </c>
      <c r="O41" s="12">
        <v>0</v>
      </c>
      <c r="P41" s="12">
        <v>8</v>
      </c>
      <c r="Q41" s="12">
        <v>0</v>
      </c>
      <c r="R41" s="12">
        <v>0</v>
      </c>
      <c r="S41" s="12">
        <v>0</v>
      </c>
      <c r="T41" s="12"/>
      <c r="U41" s="12"/>
      <c r="V41" s="12"/>
      <c r="W41" s="12"/>
      <c r="X41" s="14"/>
      <c r="Y41" s="16">
        <f t="shared" si="0"/>
        <v>12</v>
      </c>
      <c r="Z41" s="25">
        <f>+Tableau5[[#This Row],[TOTAL]]*10</f>
        <v>120</v>
      </c>
      <c r="AA41" s="24">
        <f>VLOOKUP(A41,Participation!$A$2:$Y$97,25,FALSE)</f>
        <v>11</v>
      </c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4" customFormat="1" ht="20" customHeight="1">
      <c r="A42" s="18" t="s">
        <v>9</v>
      </c>
      <c r="B42" s="12">
        <v>1</v>
      </c>
      <c r="C42" s="12">
        <v>0</v>
      </c>
      <c r="D42" s="12">
        <v>0</v>
      </c>
      <c r="E42" s="12">
        <v>0</v>
      </c>
      <c r="F42" s="12">
        <v>3</v>
      </c>
      <c r="G42" s="12">
        <v>0</v>
      </c>
      <c r="H42" s="12">
        <v>0</v>
      </c>
      <c r="I42" s="12">
        <v>7</v>
      </c>
      <c r="J42" s="12">
        <v>0</v>
      </c>
      <c r="K42" s="12">
        <v>0</v>
      </c>
      <c r="L42" s="12">
        <v>9</v>
      </c>
      <c r="M42" s="12">
        <v>6</v>
      </c>
      <c r="N42" s="12">
        <v>0</v>
      </c>
      <c r="O42" s="12">
        <v>5</v>
      </c>
      <c r="P42" s="12">
        <v>6</v>
      </c>
      <c r="Q42" s="12">
        <v>0</v>
      </c>
      <c r="R42" s="12">
        <v>0</v>
      </c>
      <c r="S42" s="12">
        <v>1</v>
      </c>
      <c r="T42" s="12"/>
      <c r="U42" s="12"/>
      <c r="V42" s="12"/>
      <c r="W42" s="12"/>
      <c r="X42" s="14"/>
      <c r="Y42" s="16">
        <f t="shared" si="0"/>
        <v>38</v>
      </c>
      <c r="Z42" s="25">
        <f>+Tableau5[[#This Row],[TOTAL]]*10</f>
        <v>380</v>
      </c>
      <c r="AA42" s="24">
        <f>VLOOKUP(A42,Participation!$A$2:$Y$97,25,FALSE)</f>
        <v>18</v>
      </c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4" customFormat="1" ht="20" customHeight="1">
      <c r="A43" s="18" t="s">
        <v>88</v>
      </c>
      <c r="B43" s="12">
        <v>0</v>
      </c>
      <c r="C43" s="12">
        <v>0</v>
      </c>
      <c r="D43" s="12">
        <v>0</v>
      </c>
      <c r="E43" s="12">
        <v>0</v>
      </c>
      <c r="F43" s="12">
        <v>1</v>
      </c>
      <c r="G43" s="12">
        <v>0</v>
      </c>
      <c r="H43" s="12">
        <v>0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2">
        <v>0</v>
      </c>
      <c r="O43" s="12">
        <v>0</v>
      </c>
      <c r="P43" s="12">
        <v>3</v>
      </c>
      <c r="Q43" s="12">
        <v>0</v>
      </c>
      <c r="R43" s="12">
        <v>1</v>
      </c>
      <c r="S43" s="12">
        <v>0</v>
      </c>
      <c r="T43" s="12"/>
      <c r="U43" s="12"/>
      <c r="V43" s="12"/>
      <c r="W43" s="12"/>
      <c r="X43" s="14"/>
      <c r="Y43" s="16">
        <f t="shared" si="0"/>
        <v>9</v>
      </c>
      <c r="Z43" s="25">
        <f>+Tableau5[[#This Row],[TOTAL]]*10</f>
        <v>90</v>
      </c>
      <c r="AA43" s="24">
        <f>VLOOKUP(A43,Participation!$A$2:$Y$97,25,FALSE)</f>
        <v>15</v>
      </c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4" customFormat="1" ht="20" customHeight="1">
      <c r="A44" s="18" t="s">
        <v>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2</v>
      </c>
      <c r="P44" s="12">
        <v>0</v>
      </c>
      <c r="Q44" s="12">
        <v>0</v>
      </c>
      <c r="R44" s="12">
        <v>0</v>
      </c>
      <c r="S44" s="12">
        <v>0</v>
      </c>
      <c r="T44" s="12"/>
      <c r="U44" s="12"/>
      <c r="V44" s="12"/>
      <c r="W44" s="12"/>
      <c r="X44" s="14"/>
      <c r="Y44" s="16">
        <f t="shared" si="0"/>
        <v>3</v>
      </c>
      <c r="Z44" s="25">
        <f>+Tableau5[[#This Row],[TOTAL]]*10</f>
        <v>30</v>
      </c>
      <c r="AA44" s="24">
        <f>VLOOKUP(A44,Participation!$A$2:$Y$97,25,FALSE)</f>
        <v>15</v>
      </c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4" customFormat="1" ht="20" customHeight="1">
      <c r="A45" s="18" t="s">
        <v>34</v>
      </c>
      <c r="B45" s="12">
        <v>0</v>
      </c>
      <c r="C45" s="12">
        <v>0</v>
      </c>
      <c r="D45" s="12">
        <v>0</v>
      </c>
      <c r="E45" s="12">
        <v>1</v>
      </c>
      <c r="F45" s="12">
        <v>1</v>
      </c>
      <c r="G45" s="12">
        <v>0</v>
      </c>
      <c r="H45" s="12">
        <v>2</v>
      </c>
      <c r="I45" s="12">
        <v>3</v>
      </c>
      <c r="J45" s="12">
        <v>1</v>
      </c>
      <c r="K45" s="12">
        <v>1</v>
      </c>
      <c r="L45" s="12">
        <v>2</v>
      </c>
      <c r="M45" s="12">
        <v>1</v>
      </c>
      <c r="N45" s="12">
        <v>0</v>
      </c>
      <c r="O45" s="12">
        <v>1</v>
      </c>
      <c r="P45" s="12">
        <v>0</v>
      </c>
      <c r="Q45" s="12">
        <v>0</v>
      </c>
      <c r="R45" s="12">
        <v>4</v>
      </c>
      <c r="S45" s="12">
        <v>0</v>
      </c>
      <c r="T45" s="12"/>
      <c r="U45" s="12"/>
      <c r="V45" s="12"/>
      <c r="W45" s="12"/>
      <c r="X45" s="14"/>
      <c r="Y45" s="16">
        <f t="shared" si="0"/>
        <v>17</v>
      </c>
      <c r="Z45" s="25">
        <f>+Tableau5[[#This Row],[TOTAL]]*10</f>
        <v>170</v>
      </c>
      <c r="AA45" s="24">
        <f>VLOOKUP(A45,Participation!$A$2:$Y$97,25,FALSE)</f>
        <v>17</v>
      </c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s="4" customFormat="1" ht="20" customHeight="1">
      <c r="A46" s="18" t="s">
        <v>92</v>
      </c>
      <c r="B46" s="12">
        <v>0</v>
      </c>
      <c r="C46" s="12">
        <v>0</v>
      </c>
      <c r="D46" s="12">
        <v>6</v>
      </c>
      <c r="E46" s="12">
        <v>0</v>
      </c>
      <c r="F46" s="12">
        <v>0</v>
      </c>
      <c r="G46" s="12">
        <v>2</v>
      </c>
      <c r="H46" s="12">
        <v>0</v>
      </c>
      <c r="I46" s="12">
        <v>1</v>
      </c>
      <c r="J46" s="12">
        <v>0</v>
      </c>
      <c r="K46" s="12">
        <v>2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6</v>
      </c>
      <c r="R46" s="12">
        <v>0</v>
      </c>
      <c r="S46" s="12">
        <v>0</v>
      </c>
      <c r="T46" s="12"/>
      <c r="U46" s="12"/>
      <c r="V46" s="12"/>
      <c r="W46" s="12"/>
      <c r="X46" s="14"/>
      <c r="Y46" s="16">
        <f t="shared" si="0"/>
        <v>17</v>
      </c>
      <c r="Z46" s="25">
        <f>+Tableau5[[#This Row],[TOTAL]]*10</f>
        <v>170</v>
      </c>
      <c r="AA46" s="24">
        <f>VLOOKUP(A46,Participation!$A$2:$Y$97,25,FALSE)</f>
        <v>14</v>
      </c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4" customFormat="1" ht="20" customHeight="1">
      <c r="A47" s="18" t="s">
        <v>94</v>
      </c>
      <c r="B47" s="12"/>
      <c r="C47" s="12"/>
      <c r="D47" s="12"/>
      <c r="E47" s="12"/>
      <c r="F47" s="12"/>
      <c r="G47" s="12"/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1</v>
      </c>
      <c r="R47" s="12">
        <v>0</v>
      </c>
      <c r="S47" s="12">
        <v>6</v>
      </c>
      <c r="T47" s="12"/>
      <c r="U47" s="12"/>
      <c r="V47" s="12"/>
      <c r="W47" s="12"/>
      <c r="X47" s="14"/>
      <c r="Y47" s="16">
        <f t="shared" si="0"/>
        <v>7</v>
      </c>
      <c r="Z47" s="25">
        <f>+Tableau5[[#This Row],[TOTAL]]*10</f>
        <v>70</v>
      </c>
      <c r="AA47" s="24">
        <f>VLOOKUP(A47,Participation!$A$2:$Y$97,25,FALSE)</f>
        <v>3</v>
      </c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4" customFormat="1" ht="20" customHeight="1">
      <c r="A48" s="18" t="s">
        <v>6</v>
      </c>
      <c r="B48" s="12">
        <v>1</v>
      </c>
      <c r="C48" s="12">
        <v>0</v>
      </c>
      <c r="D48" s="12">
        <v>0</v>
      </c>
      <c r="E48" s="12">
        <v>2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2</v>
      </c>
      <c r="S48" s="12">
        <v>0</v>
      </c>
      <c r="T48" s="12"/>
      <c r="U48" s="12"/>
      <c r="V48" s="12"/>
      <c r="W48" s="12"/>
      <c r="X48" s="14"/>
      <c r="Y48" s="16">
        <f t="shared" si="0"/>
        <v>6</v>
      </c>
      <c r="Z48" s="25">
        <f>+Tableau5[[#This Row],[TOTAL]]*10</f>
        <v>60</v>
      </c>
      <c r="AA48" s="24">
        <f>VLOOKUP(A48,Participation!$A$2:$Y$97,25,FALSE)</f>
        <v>6</v>
      </c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40" s="4" customFormat="1" ht="20" customHeight="1">
      <c r="A49" s="18" t="s">
        <v>68</v>
      </c>
      <c r="B49" s="12">
        <v>0</v>
      </c>
      <c r="C49" s="12">
        <v>5</v>
      </c>
      <c r="D49" s="12">
        <v>0</v>
      </c>
      <c r="E49" s="12">
        <v>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/>
      <c r="U49" s="12"/>
      <c r="V49" s="12"/>
      <c r="W49" s="12"/>
      <c r="X49" s="14"/>
      <c r="Y49" s="16">
        <f t="shared" si="0"/>
        <v>10</v>
      </c>
      <c r="Z49" s="25">
        <f>+Tableau5[[#This Row],[TOTAL]]*10</f>
        <v>100</v>
      </c>
      <c r="AA49" s="24">
        <f>VLOOKUP(A49,Participation!$A$2:$Y$97,25,FALSE)</f>
        <v>6</v>
      </c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40" s="4" customFormat="1" ht="20" customHeight="1">
      <c r="A50" s="18" t="s">
        <v>79</v>
      </c>
      <c r="B50" s="12">
        <v>0</v>
      </c>
      <c r="C50" s="12">
        <v>0</v>
      </c>
      <c r="D50" s="12">
        <v>0</v>
      </c>
      <c r="E50" s="12">
        <v>2</v>
      </c>
      <c r="F50" s="12">
        <v>2</v>
      </c>
      <c r="G50" s="12">
        <v>0</v>
      </c>
      <c r="H50" s="12">
        <v>3</v>
      </c>
      <c r="I50" s="12">
        <v>2</v>
      </c>
      <c r="J50" s="12">
        <v>0</v>
      </c>
      <c r="K50" s="12">
        <v>0</v>
      </c>
      <c r="L50" s="12">
        <v>3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/>
      <c r="U50" s="12"/>
      <c r="V50" s="12"/>
      <c r="W50" s="12"/>
      <c r="X50" s="14"/>
      <c r="Y50" s="16">
        <f t="shared" si="0"/>
        <v>12</v>
      </c>
      <c r="Z50" s="25">
        <f>+Tableau5[[#This Row],[TOTAL]]*10</f>
        <v>120</v>
      </c>
      <c r="AA50" s="24">
        <f>VLOOKUP(A50,Participation!$A$2:$Y$97,25,FALSE)</f>
        <v>7</v>
      </c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40" s="4" customFormat="1" ht="20" customHeight="1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4"/>
      <c r="Y51" s="16"/>
      <c r="Z51" s="25"/>
      <c r="AA51" s="24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40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:40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1:40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1:40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1:40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1:40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1:40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1:4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1:40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1:40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1:40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1:40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1:40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1:4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1:40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1:40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:28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</sheetData>
  <mergeCells count="1">
    <mergeCell ref="A2:AA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zoomScale="90" zoomScaleNormal="90" workbookViewId="0">
      <selection activeCell="A48" sqref="A48"/>
    </sheetView>
  </sheetViews>
  <sheetFormatPr baseColWidth="10" defaultRowHeight="14.5"/>
  <cols>
    <col min="1" max="1" width="22.1796875" bestFit="1" customWidth="1"/>
    <col min="2" max="18" width="10.90625" customWidth="1"/>
    <col min="20" max="24" width="10.90625" customWidth="1"/>
  </cols>
  <sheetData>
    <row r="1" spans="1:25" ht="16" customHeight="1">
      <c r="A1" t="s">
        <v>12</v>
      </c>
      <c r="B1" s="1">
        <f>SUM(B3:B968)</f>
        <v>20</v>
      </c>
      <c r="C1" s="1">
        <f t="shared" ref="C1:X1" si="0">SUM(C3:C968)</f>
        <v>27</v>
      </c>
      <c r="D1" s="1">
        <f t="shared" si="0"/>
        <v>26</v>
      </c>
      <c r="E1" s="1">
        <f t="shared" si="0"/>
        <v>34</v>
      </c>
      <c r="F1" s="1">
        <f t="shared" si="0"/>
        <v>34</v>
      </c>
      <c r="G1" s="1">
        <f t="shared" si="0"/>
        <v>32</v>
      </c>
      <c r="H1" s="1">
        <f t="shared" si="0"/>
        <v>29</v>
      </c>
      <c r="I1" s="1">
        <f t="shared" si="0"/>
        <v>31</v>
      </c>
      <c r="J1" s="1">
        <f t="shared" si="0"/>
        <v>30</v>
      </c>
      <c r="K1" s="1">
        <f t="shared" si="0"/>
        <v>26</v>
      </c>
      <c r="L1" s="1">
        <f t="shared" si="0"/>
        <v>26</v>
      </c>
      <c r="M1" s="1">
        <f t="shared" si="0"/>
        <v>31</v>
      </c>
      <c r="N1" s="1">
        <f t="shared" si="0"/>
        <v>34</v>
      </c>
      <c r="O1" s="1">
        <f t="shared" si="0"/>
        <v>29</v>
      </c>
      <c r="P1" s="1">
        <f t="shared" si="0"/>
        <v>32</v>
      </c>
      <c r="Q1" s="1">
        <f t="shared" si="0"/>
        <v>31</v>
      </c>
      <c r="R1" s="1">
        <f t="shared" si="0"/>
        <v>22</v>
      </c>
      <c r="S1" s="1">
        <f t="shared" si="0"/>
        <v>26</v>
      </c>
      <c r="T1" s="1">
        <f t="shared" si="0"/>
        <v>0</v>
      </c>
      <c r="U1" s="1">
        <f t="shared" si="0"/>
        <v>0</v>
      </c>
      <c r="V1" s="1">
        <f t="shared" si="0"/>
        <v>0</v>
      </c>
      <c r="W1" s="1">
        <f t="shared" si="0"/>
        <v>0</v>
      </c>
      <c r="X1" s="1">
        <f t="shared" si="0"/>
        <v>0</v>
      </c>
    </row>
    <row r="2" spans="1: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t="s">
        <v>1</v>
      </c>
    </row>
    <row r="3" spans="1:25">
      <c r="A3" s="61" t="s">
        <v>10</v>
      </c>
      <c r="B3" s="1">
        <v>1</v>
      </c>
      <c r="C3" s="1">
        <v>1</v>
      </c>
      <c r="D3" s="1">
        <v>1</v>
      </c>
      <c r="E3" s="47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/>
      <c r="P3" s="47">
        <v>1</v>
      </c>
      <c r="Q3" s="1">
        <v>1</v>
      </c>
      <c r="R3" s="1"/>
      <c r="S3" s="1">
        <v>1</v>
      </c>
      <c r="T3" s="1"/>
      <c r="U3" s="1"/>
      <c r="V3" s="1"/>
      <c r="W3" s="1"/>
      <c r="X3" s="1"/>
      <c r="Y3" s="1">
        <f t="shared" ref="Y3:Y34" si="1">+SUM(B3:X3)</f>
        <v>16</v>
      </c>
    </row>
    <row r="4" spans="1:25">
      <c r="A4" s="61" t="s">
        <v>73</v>
      </c>
      <c r="B4" s="1"/>
      <c r="C4" s="1">
        <v>1</v>
      </c>
      <c r="D4" s="1"/>
      <c r="E4" s="47">
        <v>1</v>
      </c>
      <c r="F4" s="1">
        <v>1</v>
      </c>
      <c r="G4" s="1">
        <v>1</v>
      </c>
      <c r="H4" s="1"/>
      <c r="I4" s="1"/>
      <c r="J4" s="1">
        <v>1</v>
      </c>
      <c r="K4" s="1"/>
      <c r="L4" s="1"/>
      <c r="M4" s="1"/>
      <c r="N4" s="1">
        <v>1</v>
      </c>
      <c r="O4" s="1">
        <v>1</v>
      </c>
      <c r="P4" s="47"/>
      <c r="Q4" s="1">
        <v>1</v>
      </c>
      <c r="R4" s="1">
        <v>1</v>
      </c>
      <c r="S4" s="1">
        <v>1</v>
      </c>
      <c r="T4" s="1"/>
      <c r="U4" s="1"/>
      <c r="V4" s="1"/>
      <c r="W4" s="1"/>
      <c r="X4" s="1"/>
      <c r="Y4" s="1">
        <f t="shared" si="1"/>
        <v>10</v>
      </c>
    </row>
    <row r="5" spans="1:25">
      <c r="A5" s="61" t="s">
        <v>81</v>
      </c>
      <c r="B5" s="1"/>
      <c r="C5" s="1"/>
      <c r="D5" s="1"/>
      <c r="E5" s="47">
        <v>1</v>
      </c>
      <c r="F5" s="1">
        <v>1</v>
      </c>
      <c r="G5" s="1">
        <v>1</v>
      </c>
      <c r="H5" s="1">
        <v>1</v>
      </c>
      <c r="I5" s="1">
        <v>1</v>
      </c>
      <c r="J5" s="1"/>
      <c r="K5" s="1"/>
      <c r="L5" s="1"/>
      <c r="M5" s="1">
        <v>1</v>
      </c>
      <c r="N5" s="1">
        <v>1</v>
      </c>
      <c r="O5" s="1">
        <v>1</v>
      </c>
      <c r="P5" s="47">
        <v>1</v>
      </c>
      <c r="Q5" s="1">
        <v>1</v>
      </c>
      <c r="R5" s="1">
        <v>1</v>
      </c>
      <c r="S5" s="1">
        <v>1</v>
      </c>
      <c r="T5" s="1"/>
      <c r="U5" s="1"/>
      <c r="V5" s="1"/>
      <c r="W5" s="1"/>
      <c r="X5" s="1"/>
      <c r="Y5" s="1">
        <f t="shared" si="1"/>
        <v>12</v>
      </c>
    </row>
    <row r="6" spans="1:25">
      <c r="A6" t="s">
        <v>93</v>
      </c>
      <c r="B6" s="1">
        <v>1</v>
      </c>
      <c r="C6" s="1">
        <v>1</v>
      </c>
      <c r="D6" s="1"/>
      <c r="E6" s="47">
        <v>1</v>
      </c>
      <c r="F6" s="1">
        <v>1</v>
      </c>
      <c r="G6" s="1"/>
      <c r="H6" s="1"/>
      <c r="I6" s="1">
        <v>1</v>
      </c>
      <c r="J6" s="1">
        <v>1</v>
      </c>
      <c r="K6" s="1"/>
      <c r="L6" s="1"/>
      <c r="M6" s="1">
        <v>1</v>
      </c>
      <c r="N6" s="1">
        <v>1</v>
      </c>
      <c r="O6" s="1">
        <v>1</v>
      </c>
      <c r="P6" s="47"/>
      <c r="Q6" s="1"/>
      <c r="R6" s="1"/>
      <c r="S6" s="1">
        <v>1</v>
      </c>
      <c r="T6" s="1"/>
      <c r="U6" s="1"/>
      <c r="V6" s="1"/>
      <c r="W6" s="1"/>
      <c r="X6" s="1"/>
      <c r="Y6" s="1">
        <f t="shared" si="1"/>
        <v>10</v>
      </c>
    </row>
    <row r="7" spans="1:25">
      <c r="A7" s="61" t="s">
        <v>83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v>1</v>
      </c>
      <c r="M7" s="1">
        <v>1</v>
      </c>
      <c r="N7" s="1">
        <v>1</v>
      </c>
      <c r="O7" s="1">
        <v>1</v>
      </c>
      <c r="P7" s="47">
        <v>1</v>
      </c>
      <c r="Q7" s="1"/>
      <c r="R7" s="1"/>
      <c r="S7" s="1">
        <v>1</v>
      </c>
      <c r="T7" s="1"/>
      <c r="U7" s="1"/>
      <c r="V7" s="1"/>
      <c r="W7" s="1"/>
      <c r="X7" s="1"/>
      <c r="Y7" s="1">
        <f t="shared" si="1"/>
        <v>6</v>
      </c>
    </row>
    <row r="8" spans="1:25">
      <c r="A8" s="61" t="s">
        <v>95</v>
      </c>
      <c r="B8" s="1">
        <v>1</v>
      </c>
      <c r="C8" s="1"/>
      <c r="D8" s="1">
        <v>1</v>
      </c>
      <c r="E8" s="47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/>
      <c r="L8" s="1">
        <v>1</v>
      </c>
      <c r="M8" s="1">
        <v>1</v>
      </c>
      <c r="N8" s="1">
        <v>1</v>
      </c>
      <c r="O8" s="1">
        <v>1</v>
      </c>
      <c r="P8" s="47">
        <v>1</v>
      </c>
      <c r="Q8" s="1">
        <v>1</v>
      </c>
      <c r="R8" s="1">
        <v>1</v>
      </c>
      <c r="S8" s="1"/>
      <c r="T8" s="1"/>
      <c r="U8" s="1"/>
      <c r="V8" s="1"/>
      <c r="W8" s="1"/>
      <c r="X8" s="1"/>
      <c r="Y8" s="1">
        <f t="shared" si="1"/>
        <v>15</v>
      </c>
    </row>
    <row r="9" spans="1:25">
      <c r="A9" s="61" t="s">
        <v>7</v>
      </c>
      <c r="B9" s="1">
        <v>1</v>
      </c>
      <c r="C9" s="1">
        <v>1</v>
      </c>
      <c r="D9" s="1"/>
      <c r="E9" s="47">
        <v>1</v>
      </c>
      <c r="F9" s="1">
        <v>1</v>
      </c>
      <c r="G9" s="1"/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47">
        <v>1</v>
      </c>
      <c r="Q9" s="1">
        <v>1</v>
      </c>
      <c r="R9" s="1">
        <v>1</v>
      </c>
      <c r="S9" s="1">
        <v>1</v>
      </c>
      <c r="T9" s="1"/>
      <c r="U9" s="1"/>
      <c r="V9" s="1"/>
      <c r="W9" s="1"/>
      <c r="X9" s="1"/>
      <c r="Y9" s="1">
        <f t="shared" si="1"/>
        <v>16</v>
      </c>
    </row>
    <row r="10" spans="1:25">
      <c r="A10" s="61" t="s">
        <v>18</v>
      </c>
      <c r="B10" s="1">
        <v>1</v>
      </c>
      <c r="C10" s="1">
        <v>1</v>
      </c>
      <c r="D10" s="1">
        <v>1</v>
      </c>
      <c r="E10" s="47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/>
      <c r="M10" s="1">
        <v>1</v>
      </c>
      <c r="N10" s="1">
        <v>1</v>
      </c>
      <c r="O10" s="1">
        <v>1</v>
      </c>
      <c r="P10" s="47">
        <v>1</v>
      </c>
      <c r="Q10" s="1">
        <v>1</v>
      </c>
      <c r="R10" s="1">
        <v>1</v>
      </c>
      <c r="S10" s="1">
        <v>1</v>
      </c>
      <c r="T10" s="1"/>
      <c r="U10" s="1"/>
      <c r="V10" s="1"/>
      <c r="W10" s="1"/>
      <c r="X10" s="1"/>
      <c r="Y10" s="1">
        <f t="shared" si="1"/>
        <v>17</v>
      </c>
    </row>
    <row r="11" spans="1:25">
      <c r="A11" s="61" t="s">
        <v>90</v>
      </c>
      <c r="B11" s="1"/>
      <c r="C11" s="1"/>
      <c r="D11" s="1"/>
      <c r="E11" s="47">
        <v>1</v>
      </c>
      <c r="F11" s="1">
        <v>1</v>
      </c>
      <c r="G11" s="1">
        <v>1</v>
      </c>
      <c r="H11" s="1">
        <v>1</v>
      </c>
      <c r="I11" s="1"/>
      <c r="J11" s="1">
        <v>1</v>
      </c>
      <c r="K11" s="1"/>
      <c r="L11" s="1">
        <v>1</v>
      </c>
      <c r="M11" s="1"/>
      <c r="N11" s="1">
        <v>1</v>
      </c>
      <c r="O11" s="1">
        <v>1</v>
      </c>
      <c r="P11" s="47"/>
      <c r="Q11" s="1">
        <v>1</v>
      </c>
      <c r="R11" s="1">
        <v>1</v>
      </c>
      <c r="S11" s="1">
        <v>1</v>
      </c>
      <c r="T11" s="1"/>
      <c r="U11" s="1"/>
      <c r="V11" s="1"/>
      <c r="W11" s="1"/>
      <c r="X11" s="1"/>
      <c r="Y11" s="1">
        <f t="shared" si="1"/>
        <v>11</v>
      </c>
    </row>
    <row r="12" spans="1:25">
      <c r="A12" s="61" t="s">
        <v>3</v>
      </c>
      <c r="B12" s="1">
        <v>1</v>
      </c>
      <c r="C12" s="1">
        <v>1</v>
      </c>
      <c r="D12" s="1">
        <v>1</v>
      </c>
      <c r="E12" s="47">
        <v>1</v>
      </c>
      <c r="F12" s="1">
        <v>1</v>
      </c>
      <c r="G12" s="1">
        <v>1</v>
      </c>
      <c r="H12" s="1"/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47">
        <v>1</v>
      </c>
      <c r="Q12" s="1">
        <v>1</v>
      </c>
      <c r="R12" s="1"/>
      <c r="S12" s="1"/>
      <c r="T12" s="1"/>
      <c r="U12" s="1"/>
      <c r="V12" s="1"/>
      <c r="W12" s="1"/>
      <c r="X12" s="1"/>
      <c r="Y12" s="1">
        <f t="shared" si="1"/>
        <v>15</v>
      </c>
    </row>
    <row r="13" spans="1:25">
      <c r="A13" s="61" t="s">
        <v>74</v>
      </c>
      <c r="B13" s="1"/>
      <c r="C13" s="1">
        <v>1</v>
      </c>
      <c r="D13" s="1"/>
      <c r="E13" s="47"/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47">
        <v>1</v>
      </c>
      <c r="Q13" s="1">
        <v>1</v>
      </c>
      <c r="R13" s="1">
        <v>1</v>
      </c>
      <c r="S13" s="1"/>
      <c r="T13" s="1"/>
      <c r="U13" s="1"/>
      <c r="V13" s="1"/>
      <c r="W13" s="1"/>
      <c r="X13" s="1"/>
      <c r="Y13" s="1">
        <f t="shared" si="1"/>
        <v>14</v>
      </c>
    </row>
    <row r="14" spans="1:25">
      <c r="A14" s="61" t="s">
        <v>36</v>
      </c>
      <c r="B14" s="1">
        <v>1</v>
      </c>
      <c r="C14" s="1"/>
      <c r="D14" s="1">
        <v>1</v>
      </c>
      <c r="E14" s="47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/>
      <c r="M14" s="1">
        <v>1</v>
      </c>
      <c r="N14" s="1">
        <v>1</v>
      </c>
      <c r="O14" s="1"/>
      <c r="P14" s="47"/>
      <c r="Q14" s="1"/>
      <c r="R14" s="1"/>
      <c r="S14" s="1"/>
      <c r="T14" s="1"/>
      <c r="U14" s="1"/>
      <c r="V14" s="1"/>
      <c r="W14" s="1"/>
      <c r="X14" s="1"/>
      <c r="Y14" s="1">
        <f t="shared" si="1"/>
        <v>11</v>
      </c>
    </row>
    <row r="15" spans="1:25">
      <c r="A15" s="61" t="s">
        <v>15</v>
      </c>
      <c r="B15" s="1">
        <v>1</v>
      </c>
      <c r="C15" s="1">
        <v>1</v>
      </c>
      <c r="D15" s="1"/>
      <c r="E15" s="47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47">
        <v>1</v>
      </c>
      <c r="Q15" s="1">
        <v>1</v>
      </c>
      <c r="R15" s="1"/>
      <c r="S15" s="1"/>
      <c r="T15" s="1"/>
      <c r="U15" s="1"/>
      <c r="V15" s="1"/>
      <c r="W15" s="1"/>
      <c r="X15" s="1"/>
      <c r="Y15" s="1">
        <f t="shared" si="1"/>
        <v>15</v>
      </c>
    </row>
    <row r="16" spans="1:25">
      <c r="A16" s="61" t="s">
        <v>14</v>
      </c>
      <c r="B16" s="1"/>
      <c r="C16" s="1">
        <v>1</v>
      </c>
      <c r="D16" s="1">
        <v>1</v>
      </c>
      <c r="E16" s="47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47">
        <v>1</v>
      </c>
      <c r="Q16" s="1">
        <v>1</v>
      </c>
      <c r="R16" s="1">
        <v>1</v>
      </c>
      <c r="S16" s="1">
        <v>1</v>
      </c>
      <c r="T16" s="1"/>
      <c r="U16" s="1"/>
      <c r="V16" s="1"/>
      <c r="W16" s="1"/>
      <c r="X16" s="1"/>
      <c r="Y16" s="1">
        <f t="shared" si="1"/>
        <v>17</v>
      </c>
    </row>
    <row r="17" spans="1:25">
      <c r="A17" s="61" t="s">
        <v>32</v>
      </c>
      <c r="B17" s="1">
        <v>1</v>
      </c>
      <c r="C17" s="1">
        <v>1</v>
      </c>
      <c r="D17" s="1">
        <v>1</v>
      </c>
      <c r="E17" s="47">
        <v>1</v>
      </c>
      <c r="F17" s="1"/>
      <c r="G17" s="1">
        <v>1</v>
      </c>
      <c r="H17" s="1"/>
      <c r="I17" s="1"/>
      <c r="J17" s="1"/>
      <c r="K17" s="1"/>
      <c r="L17" s="1"/>
      <c r="M17" s="1"/>
      <c r="N17" s="1"/>
      <c r="O17" s="1"/>
      <c r="P17" s="47"/>
      <c r="Q17" s="1"/>
      <c r="R17" s="1"/>
      <c r="S17" s="1"/>
      <c r="T17" s="1"/>
      <c r="U17" s="1"/>
      <c r="V17" s="1"/>
      <c r="W17" s="1"/>
      <c r="X17" s="1"/>
      <c r="Y17" s="1">
        <f t="shared" si="1"/>
        <v>5</v>
      </c>
    </row>
    <row r="18" spans="1:25">
      <c r="A18" s="61" t="s">
        <v>71</v>
      </c>
      <c r="B18" s="1"/>
      <c r="C18" s="1">
        <v>1</v>
      </c>
      <c r="D18" s="1"/>
      <c r="E18" s="47">
        <v>1</v>
      </c>
      <c r="F18" s="1"/>
      <c r="G18" s="1">
        <v>1</v>
      </c>
      <c r="H18" s="1"/>
      <c r="I18" s="1"/>
      <c r="J18" s="1"/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47">
        <v>1</v>
      </c>
      <c r="Q18" s="1">
        <v>1</v>
      </c>
      <c r="R18" s="1"/>
      <c r="S18" s="1">
        <v>1</v>
      </c>
      <c r="T18" s="1"/>
      <c r="U18" s="1"/>
      <c r="V18" s="1"/>
      <c r="W18" s="1"/>
      <c r="X18" s="1"/>
      <c r="Y18" s="1">
        <f t="shared" si="1"/>
        <v>11</v>
      </c>
    </row>
    <row r="19" spans="1:25">
      <c r="A19" s="61" t="s">
        <v>78</v>
      </c>
      <c r="B19" s="1"/>
      <c r="C19" s="1"/>
      <c r="D19" s="1">
        <v>1</v>
      </c>
      <c r="E19" s="47">
        <v>1</v>
      </c>
      <c r="F19" s="1">
        <v>1</v>
      </c>
      <c r="G19" s="1">
        <v>1</v>
      </c>
      <c r="H19" s="1">
        <v>1</v>
      </c>
      <c r="I19" s="1"/>
      <c r="J19" s="1">
        <v>1</v>
      </c>
      <c r="K19" s="1"/>
      <c r="L19" s="1">
        <v>1</v>
      </c>
      <c r="M19" s="1"/>
      <c r="N19" s="1">
        <v>1</v>
      </c>
      <c r="O19" s="1"/>
      <c r="P19" s="47">
        <v>1</v>
      </c>
      <c r="Q19" s="1"/>
      <c r="R19" s="1">
        <v>1</v>
      </c>
      <c r="S19" s="1"/>
      <c r="T19" s="1"/>
      <c r="U19" s="1"/>
      <c r="V19" s="1"/>
      <c r="W19" s="1"/>
      <c r="X19" s="1"/>
      <c r="Y19" s="1">
        <f t="shared" si="1"/>
        <v>10</v>
      </c>
    </row>
    <row r="20" spans="1:25">
      <c r="A20" s="61" t="s">
        <v>76</v>
      </c>
      <c r="B20" s="1"/>
      <c r="C20" s="1"/>
      <c r="D20" s="1">
        <v>1</v>
      </c>
      <c r="E20" s="47">
        <v>1</v>
      </c>
      <c r="F20" s="1">
        <v>1</v>
      </c>
      <c r="G20" s="1"/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/>
      <c r="P20" s="47">
        <v>1</v>
      </c>
      <c r="Q20" s="1">
        <v>1</v>
      </c>
      <c r="R20" s="1">
        <v>1</v>
      </c>
      <c r="S20" s="1">
        <v>1</v>
      </c>
      <c r="T20" s="1"/>
      <c r="U20" s="1"/>
      <c r="V20" s="1"/>
      <c r="W20" s="1"/>
      <c r="X20" s="1"/>
      <c r="Y20" s="1">
        <f t="shared" si="1"/>
        <v>14</v>
      </c>
    </row>
    <row r="21" spans="1:25">
      <c r="A21" s="61" t="s">
        <v>72</v>
      </c>
      <c r="B21" s="1"/>
      <c r="C21" s="1">
        <v>1</v>
      </c>
      <c r="D21" s="1">
        <v>1</v>
      </c>
      <c r="E21" s="47"/>
      <c r="F21" s="1">
        <v>1</v>
      </c>
      <c r="G21" s="1">
        <v>1</v>
      </c>
      <c r="H21" s="1">
        <v>1</v>
      </c>
      <c r="I21" s="1">
        <v>1</v>
      </c>
      <c r="J21" s="1"/>
      <c r="K21" s="1">
        <v>1</v>
      </c>
      <c r="L21" s="1"/>
      <c r="M21" s="1"/>
      <c r="N21" s="1"/>
      <c r="O21" s="1"/>
      <c r="P21" s="47">
        <v>1</v>
      </c>
      <c r="Q21" s="1">
        <v>1</v>
      </c>
      <c r="R21" s="1"/>
      <c r="S21" s="1"/>
      <c r="T21" s="1"/>
      <c r="U21" s="1"/>
      <c r="V21" s="1"/>
      <c r="W21" s="1"/>
      <c r="X21" s="1"/>
      <c r="Y21" s="1">
        <f t="shared" si="1"/>
        <v>9</v>
      </c>
    </row>
    <row r="22" spans="1:25">
      <c r="A22" s="61" t="s">
        <v>91</v>
      </c>
      <c r="B22" s="1">
        <v>1</v>
      </c>
      <c r="C22" s="1"/>
      <c r="D22" s="1"/>
      <c r="E22" s="47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47">
        <v>1</v>
      </c>
      <c r="Q22" s="1">
        <v>1</v>
      </c>
      <c r="R22" s="1"/>
      <c r="S22" s="1">
        <v>1</v>
      </c>
      <c r="T22" s="1"/>
      <c r="U22" s="1"/>
      <c r="V22" s="1"/>
      <c r="W22" s="1"/>
      <c r="X22" s="1"/>
      <c r="Y22" s="1">
        <f t="shared" si="1"/>
        <v>15</v>
      </c>
    </row>
    <row r="23" spans="1:25">
      <c r="A23" s="61" t="s">
        <v>82</v>
      </c>
      <c r="B23" s="1"/>
      <c r="C23" s="1"/>
      <c r="D23" s="1"/>
      <c r="E23" s="1"/>
      <c r="F23" s="1"/>
      <c r="G23" s="1"/>
      <c r="H23" s="1"/>
      <c r="I23" s="1"/>
      <c r="J23" s="1">
        <v>1</v>
      </c>
      <c r="K23" s="1"/>
      <c r="L23" s="1"/>
      <c r="M23" s="1"/>
      <c r="N23" s="1">
        <v>1</v>
      </c>
      <c r="O23" s="1">
        <v>1</v>
      </c>
      <c r="P23" s="47"/>
      <c r="Q23" s="1">
        <v>1</v>
      </c>
      <c r="R23" s="1">
        <v>1</v>
      </c>
      <c r="S23" s="1">
        <v>1</v>
      </c>
      <c r="T23" s="1"/>
      <c r="U23" s="1"/>
      <c r="V23" s="1"/>
      <c r="W23" s="1"/>
      <c r="X23" s="1"/>
      <c r="Y23" s="1">
        <f t="shared" si="1"/>
        <v>6</v>
      </c>
    </row>
    <row r="24" spans="1:25">
      <c r="A24" s="61" t="s">
        <v>80</v>
      </c>
      <c r="B24" s="1"/>
      <c r="C24" s="1"/>
      <c r="D24" s="1"/>
      <c r="E24" s="47">
        <v>1</v>
      </c>
      <c r="F24" s="1">
        <v>1</v>
      </c>
      <c r="G24" s="1">
        <v>1</v>
      </c>
      <c r="H24" s="1">
        <v>1</v>
      </c>
      <c r="I24" s="1">
        <v>1</v>
      </c>
      <c r="J24" s="1"/>
      <c r="K24" s="1"/>
      <c r="L24" s="1">
        <v>1</v>
      </c>
      <c r="M24" s="1">
        <v>1</v>
      </c>
      <c r="N24" s="1">
        <v>1</v>
      </c>
      <c r="O24" s="1"/>
      <c r="P24" s="47"/>
      <c r="Q24" s="1"/>
      <c r="R24" s="1"/>
      <c r="S24" s="1"/>
      <c r="T24" s="1"/>
      <c r="U24" s="1"/>
      <c r="V24" s="1"/>
      <c r="W24" s="1"/>
      <c r="X24" s="1"/>
      <c r="Y24" s="1">
        <f t="shared" si="1"/>
        <v>8</v>
      </c>
    </row>
    <row r="25" spans="1:25">
      <c r="A25" s="61" t="s">
        <v>4</v>
      </c>
      <c r="B25" s="1">
        <v>1</v>
      </c>
      <c r="C25" s="1">
        <v>1</v>
      </c>
      <c r="D25" s="1">
        <v>1</v>
      </c>
      <c r="E25" s="47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/>
      <c r="M25" s="1">
        <v>1</v>
      </c>
      <c r="N25" s="1">
        <v>1</v>
      </c>
      <c r="O25" s="1"/>
      <c r="P25" s="47">
        <v>1</v>
      </c>
      <c r="Q25" s="1">
        <v>1</v>
      </c>
      <c r="R25" s="1">
        <v>1</v>
      </c>
      <c r="S25" s="1">
        <v>1</v>
      </c>
      <c r="T25" s="1"/>
      <c r="U25" s="1"/>
      <c r="V25" s="1"/>
      <c r="W25" s="1"/>
      <c r="X25" s="1"/>
      <c r="Y25" s="1">
        <f t="shared" si="1"/>
        <v>16</v>
      </c>
    </row>
    <row r="26" spans="1:25">
      <c r="A26" s="61" t="s">
        <v>84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v>1</v>
      </c>
      <c r="O26" s="1">
        <v>1</v>
      </c>
      <c r="P26" s="47">
        <v>1</v>
      </c>
      <c r="Q26" s="1">
        <v>1</v>
      </c>
      <c r="R26" s="1"/>
      <c r="S26" s="1">
        <v>1</v>
      </c>
      <c r="T26" s="1"/>
      <c r="U26" s="1"/>
      <c r="V26" s="1"/>
      <c r="W26" s="1"/>
      <c r="X26" s="1"/>
      <c r="Y26" s="1">
        <f t="shared" si="1"/>
        <v>5</v>
      </c>
    </row>
    <row r="27" spans="1:25">
      <c r="A27" s="61" t="s">
        <v>86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7">
        <v>1</v>
      </c>
      <c r="Q27" s="1">
        <v>1</v>
      </c>
      <c r="R27" s="1"/>
      <c r="S27" s="1">
        <v>1</v>
      </c>
      <c r="T27" s="1"/>
      <c r="U27" s="1"/>
      <c r="V27" s="1"/>
      <c r="W27" s="1"/>
      <c r="X27" s="1"/>
      <c r="Y27" s="1">
        <f t="shared" si="1"/>
        <v>3</v>
      </c>
    </row>
    <row r="28" spans="1:25">
      <c r="A28" s="61" t="s">
        <v>70</v>
      </c>
      <c r="B28" s="1"/>
      <c r="C28" s="1">
        <v>1</v>
      </c>
      <c r="D28" s="1">
        <v>1</v>
      </c>
      <c r="E28" s="47"/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/>
      <c r="P28" s="47">
        <v>1</v>
      </c>
      <c r="Q28" s="1">
        <v>1</v>
      </c>
      <c r="R28" s="1"/>
      <c r="S28" s="1">
        <v>1</v>
      </c>
      <c r="T28" s="1"/>
      <c r="U28" s="1"/>
      <c r="V28" s="1"/>
      <c r="W28" s="1"/>
      <c r="X28" s="1"/>
      <c r="Y28" s="1">
        <f t="shared" si="1"/>
        <v>14</v>
      </c>
    </row>
    <row r="29" spans="1:25">
      <c r="A29" s="61" t="s">
        <v>2</v>
      </c>
      <c r="B29" s="1">
        <v>1</v>
      </c>
      <c r="C29" s="1">
        <v>1</v>
      </c>
      <c r="D29" s="1">
        <v>1</v>
      </c>
      <c r="E29" s="47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/>
      <c r="M29" s="1">
        <v>1</v>
      </c>
      <c r="N29" s="1">
        <v>1</v>
      </c>
      <c r="O29" s="1">
        <v>1</v>
      </c>
      <c r="P29" s="47">
        <v>1</v>
      </c>
      <c r="Q29" s="1">
        <v>1</v>
      </c>
      <c r="R29" s="1"/>
      <c r="S29" s="1"/>
      <c r="T29" s="1"/>
      <c r="U29" s="1"/>
      <c r="V29" s="1"/>
      <c r="W29" s="1"/>
      <c r="X29" s="1"/>
      <c r="Y29" s="1">
        <f t="shared" si="1"/>
        <v>15</v>
      </c>
    </row>
    <row r="30" spans="1:25">
      <c r="A30" s="61" t="s">
        <v>8</v>
      </c>
      <c r="B30" s="1">
        <v>1</v>
      </c>
      <c r="C30" s="1">
        <v>1</v>
      </c>
      <c r="D30" s="1">
        <v>1</v>
      </c>
      <c r="E30" s="47">
        <v>1</v>
      </c>
      <c r="F30" s="1"/>
      <c r="G30" s="1"/>
      <c r="H30" s="1"/>
      <c r="I30" s="1">
        <v>1</v>
      </c>
      <c r="J30" s="1"/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/>
      <c r="Q30" s="1"/>
      <c r="R30" s="1"/>
      <c r="S30" s="1"/>
      <c r="T30" s="1"/>
      <c r="U30" s="1"/>
      <c r="V30" s="1"/>
      <c r="W30" s="1"/>
      <c r="X30" s="1"/>
      <c r="Y30" s="1">
        <f t="shared" si="1"/>
        <v>10</v>
      </c>
    </row>
    <row r="31" spans="1:25">
      <c r="A31" s="61" t="s">
        <v>17</v>
      </c>
      <c r="B31" s="1">
        <v>1</v>
      </c>
      <c r="C31" s="1">
        <v>1</v>
      </c>
      <c r="D31" s="1"/>
      <c r="E31" s="47"/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47">
        <v>1</v>
      </c>
      <c r="Q31" s="1">
        <v>1</v>
      </c>
      <c r="R31" s="1">
        <v>1</v>
      </c>
      <c r="S31" s="1">
        <v>1</v>
      </c>
      <c r="T31" s="1"/>
      <c r="U31" s="1"/>
      <c r="V31" s="1"/>
      <c r="W31" s="1"/>
      <c r="X31" s="1"/>
      <c r="Y31" s="1">
        <f t="shared" si="1"/>
        <v>16</v>
      </c>
    </row>
    <row r="32" spans="1:25">
      <c r="A32" s="61" t="s">
        <v>75</v>
      </c>
      <c r="B32" s="1"/>
      <c r="C32" s="1"/>
      <c r="D32" s="1">
        <v>1</v>
      </c>
      <c r="E32" s="47"/>
      <c r="F32" s="1">
        <v>1</v>
      </c>
      <c r="G32" s="1">
        <v>1</v>
      </c>
      <c r="H32" s="1">
        <v>1</v>
      </c>
      <c r="I32" s="1"/>
      <c r="J32" s="1"/>
      <c r="K32" s="1"/>
      <c r="L32" s="1"/>
      <c r="M32" s="1"/>
      <c r="N32" s="1">
        <v>1</v>
      </c>
      <c r="O32" s="1">
        <v>1</v>
      </c>
      <c r="P32" s="47"/>
      <c r="Q32" s="1"/>
      <c r="R32" s="1"/>
      <c r="S32" s="1"/>
      <c r="T32" s="1"/>
      <c r="U32" s="1"/>
      <c r="V32" s="1"/>
      <c r="W32" s="1"/>
      <c r="X32" s="1"/>
      <c r="Y32" s="1">
        <f t="shared" si="1"/>
        <v>6</v>
      </c>
    </row>
    <row r="33" spans="1:25">
      <c r="A33" s="61" t="s">
        <v>69</v>
      </c>
      <c r="B33" s="1"/>
      <c r="C33" s="1">
        <v>1</v>
      </c>
      <c r="D33" s="1">
        <v>1</v>
      </c>
      <c r="E33" s="47">
        <v>1</v>
      </c>
      <c r="F33" s="1">
        <v>1</v>
      </c>
      <c r="G33" s="1">
        <v>1</v>
      </c>
      <c r="H33" s="1"/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47">
        <v>1</v>
      </c>
      <c r="Q33" s="1">
        <v>1</v>
      </c>
      <c r="R33" s="1">
        <v>1</v>
      </c>
      <c r="S33" s="1">
        <v>1</v>
      </c>
      <c r="T33" s="1"/>
      <c r="U33" s="1"/>
      <c r="V33" s="1"/>
      <c r="W33" s="1"/>
      <c r="X33" s="1"/>
      <c r="Y33" s="1">
        <f t="shared" si="1"/>
        <v>16</v>
      </c>
    </row>
    <row r="34" spans="1:25">
      <c r="A34" s="61" t="s">
        <v>67</v>
      </c>
      <c r="B34" s="1"/>
      <c r="C34" s="1">
        <v>1</v>
      </c>
      <c r="D34" s="1">
        <v>1</v>
      </c>
      <c r="E34" s="47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/>
      <c r="L34" s="1">
        <v>1</v>
      </c>
      <c r="M34" s="1">
        <v>1</v>
      </c>
      <c r="N34" s="1"/>
      <c r="O34" s="1"/>
      <c r="P34" s="47"/>
      <c r="Q34" s="1"/>
      <c r="R34" s="1"/>
      <c r="S34" s="1"/>
      <c r="T34" s="1"/>
      <c r="U34" s="1"/>
      <c r="V34" s="1"/>
      <c r="W34" s="1"/>
      <c r="X34" s="1"/>
      <c r="Y34" s="1">
        <f t="shared" si="1"/>
        <v>10</v>
      </c>
    </row>
    <row r="35" spans="1:25">
      <c r="A35" s="61" t="s">
        <v>85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7">
        <v>1</v>
      </c>
      <c r="Q35" s="1">
        <v>1</v>
      </c>
      <c r="R35" s="1"/>
      <c r="S35" s="1">
        <v>1</v>
      </c>
      <c r="T35" s="1"/>
      <c r="U35" s="1"/>
      <c r="V35" s="1"/>
      <c r="W35" s="1"/>
      <c r="X35" s="1"/>
      <c r="Y35" s="1">
        <f t="shared" ref="Y35:Y51" si="2">+SUM(B35:X35)</f>
        <v>3</v>
      </c>
    </row>
    <row r="36" spans="1:25">
      <c r="A36" s="61" t="s">
        <v>87</v>
      </c>
      <c r="B36" s="1"/>
      <c r="C36" s="1">
        <v>1</v>
      </c>
      <c r="D36" s="1">
        <v>1</v>
      </c>
      <c r="E36" s="47">
        <v>1</v>
      </c>
      <c r="F36" s="1">
        <v>1</v>
      </c>
      <c r="G36" s="1">
        <v>1</v>
      </c>
      <c r="H36" s="1">
        <v>1</v>
      </c>
      <c r="I36" s="1">
        <v>1</v>
      </c>
      <c r="J36" s="1"/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47">
        <v>1</v>
      </c>
      <c r="Q36" s="1">
        <v>1</v>
      </c>
      <c r="R36" s="1"/>
      <c r="S36" s="1"/>
      <c r="T36" s="1"/>
      <c r="U36" s="1"/>
      <c r="V36" s="1"/>
      <c r="W36" s="1"/>
      <c r="X36" s="1"/>
      <c r="Y36" s="1">
        <f t="shared" si="2"/>
        <v>14</v>
      </c>
    </row>
    <row r="37" spans="1:25">
      <c r="A37" s="61" t="s">
        <v>16</v>
      </c>
      <c r="B37" s="1">
        <v>1</v>
      </c>
      <c r="C37" s="1">
        <v>1</v>
      </c>
      <c r="D37" s="1">
        <v>1</v>
      </c>
      <c r="E37" s="47"/>
      <c r="F37" s="1"/>
      <c r="G37" s="1">
        <v>1</v>
      </c>
      <c r="H37" s="1"/>
      <c r="I37" s="1"/>
      <c r="J37" s="1"/>
      <c r="K37" s="1"/>
      <c r="L37" s="1"/>
      <c r="M37" s="1"/>
      <c r="N37" s="1"/>
      <c r="O37" s="1"/>
      <c r="P37" s="47"/>
      <c r="Q37" s="1"/>
      <c r="R37" s="1"/>
      <c r="S37" s="1"/>
      <c r="T37" s="1"/>
      <c r="U37" s="1"/>
      <c r="V37" s="1"/>
      <c r="W37" s="1"/>
      <c r="X37" s="1"/>
      <c r="Y37" s="1">
        <f t="shared" si="2"/>
        <v>4</v>
      </c>
    </row>
    <row r="38" spans="1:25">
      <c r="A38" s="61" t="s">
        <v>77</v>
      </c>
      <c r="B38" s="1"/>
      <c r="C38" s="1"/>
      <c r="D38" s="1">
        <v>1</v>
      </c>
      <c r="E38" s="47"/>
      <c r="F38" s="1"/>
      <c r="G38" s="1"/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47">
        <v>1</v>
      </c>
      <c r="Q38" s="1"/>
      <c r="R38" s="1">
        <v>1</v>
      </c>
      <c r="S38" s="1"/>
      <c r="T38" s="1"/>
      <c r="U38" s="1"/>
      <c r="V38" s="1"/>
      <c r="W38" s="1"/>
      <c r="X38" s="1"/>
      <c r="Y38" s="1">
        <f t="shared" si="2"/>
        <v>11</v>
      </c>
    </row>
    <row r="39" spans="1:25">
      <c r="A39" s="61" t="s">
        <v>89</v>
      </c>
      <c r="B39" s="1"/>
      <c r="C39" s="1"/>
      <c r="D39" s="1"/>
      <c r="E39" s="47">
        <v>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47"/>
      <c r="Q39" s="1"/>
      <c r="R39" s="1">
        <v>1</v>
      </c>
      <c r="S39" s="1"/>
      <c r="T39" s="1"/>
      <c r="U39" s="1"/>
      <c r="V39" s="1"/>
      <c r="W39" s="1"/>
      <c r="X39" s="1"/>
      <c r="Y39" s="1">
        <f t="shared" si="2"/>
        <v>2</v>
      </c>
    </row>
    <row r="40" spans="1:25">
      <c r="A40" s="61" t="s">
        <v>35</v>
      </c>
      <c r="B40" s="1">
        <v>1</v>
      </c>
      <c r="C40" s="1"/>
      <c r="D40" s="1">
        <v>1</v>
      </c>
      <c r="E40" s="47">
        <v>1</v>
      </c>
      <c r="F40" s="1">
        <v>1</v>
      </c>
      <c r="G40" s="1"/>
      <c r="H40" s="1"/>
      <c r="I40" s="1">
        <v>1</v>
      </c>
      <c r="J40" s="1">
        <v>1</v>
      </c>
      <c r="K40" s="1"/>
      <c r="L40" s="1">
        <v>1</v>
      </c>
      <c r="M40" s="1">
        <v>1</v>
      </c>
      <c r="N40" s="1"/>
      <c r="O40" s="1">
        <v>1</v>
      </c>
      <c r="P40" s="47">
        <v>1</v>
      </c>
      <c r="Q40" s="1"/>
      <c r="R40" s="1"/>
      <c r="S40" s="1">
        <v>1</v>
      </c>
      <c r="T40" s="1"/>
      <c r="U40" s="1"/>
      <c r="V40" s="1"/>
      <c r="W40" s="1"/>
      <c r="X40" s="1"/>
      <c r="Y40" s="1">
        <f t="shared" si="2"/>
        <v>11</v>
      </c>
    </row>
    <row r="41" spans="1:25">
      <c r="A41" s="61" t="s">
        <v>9</v>
      </c>
      <c r="B41" s="1">
        <v>1</v>
      </c>
      <c r="C41" s="1">
        <v>1</v>
      </c>
      <c r="D41" s="1">
        <v>1</v>
      </c>
      <c r="E41" s="47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47">
        <v>1</v>
      </c>
      <c r="Q41" s="1">
        <v>1</v>
      </c>
      <c r="R41" s="1">
        <v>1</v>
      </c>
      <c r="S41" s="1">
        <v>1</v>
      </c>
      <c r="T41" s="1"/>
      <c r="U41" s="1"/>
      <c r="V41" s="1"/>
      <c r="W41" s="1"/>
      <c r="X41" s="1"/>
      <c r="Y41" s="1">
        <f t="shared" si="2"/>
        <v>18</v>
      </c>
    </row>
    <row r="42" spans="1:25">
      <c r="A42" s="61" t="s">
        <v>88</v>
      </c>
      <c r="B42" s="1"/>
      <c r="C42" s="1">
        <v>1</v>
      </c>
      <c r="D42" s="1">
        <v>1</v>
      </c>
      <c r="E42" s="47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/>
      <c r="N42" s="1">
        <v>1</v>
      </c>
      <c r="O42" s="1">
        <v>1</v>
      </c>
      <c r="P42" s="47">
        <v>1</v>
      </c>
      <c r="Q42" s="1">
        <v>1</v>
      </c>
      <c r="R42" s="1">
        <v>1</v>
      </c>
      <c r="S42" s="1"/>
      <c r="T42" s="1"/>
      <c r="U42" s="1"/>
      <c r="V42" s="1"/>
      <c r="W42" s="1"/>
      <c r="X42" s="1"/>
      <c r="Y42" s="1">
        <f t="shared" si="2"/>
        <v>15</v>
      </c>
    </row>
    <row r="43" spans="1:25">
      <c r="A43" s="61" t="s">
        <v>5</v>
      </c>
      <c r="B43" s="1">
        <v>1</v>
      </c>
      <c r="C43" s="1">
        <v>1</v>
      </c>
      <c r="D43" s="1"/>
      <c r="E43" s="47">
        <v>1</v>
      </c>
      <c r="F43" s="1">
        <v>1</v>
      </c>
      <c r="G43" s="1">
        <v>1</v>
      </c>
      <c r="H43" s="1">
        <v>1</v>
      </c>
      <c r="I43" s="1"/>
      <c r="J43" s="1">
        <v>1</v>
      </c>
      <c r="K43" s="1">
        <v>1</v>
      </c>
      <c r="L43" s="1"/>
      <c r="M43" s="1">
        <v>1</v>
      </c>
      <c r="N43" s="1">
        <v>1</v>
      </c>
      <c r="O43" s="1">
        <v>1</v>
      </c>
      <c r="P43" s="47">
        <v>1</v>
      </c>
      <c r="Q43" s="1">
        <v>1</v>
      </c>
      <c r="R43" s="1">
        <v>1</v>
      </c>
      <c r="S43" s="1">
        <v>1</v>
      </c>
      <c r="T43" s="1"/>
      <c r="U43" s="1"/>
      <c r="V43" s="1"/>
      <c r="W43" s="1"/>
      <c r="X43" s="1"/>
      <c r="Y43" s="1">
        <f t="shared" si="2"/>
        <v>15</v>
      </c>
    </row>
    <row r="44" spans="1:25">
      <c r="A44" s="61" t="s">
        <v>34</v>
      </c>
      <c r="B44" s="1">
        <v>1</v>
      </c>
      <c r="C44" s="1">
        <v>1</v>
      </c>
      <c r="D44" s="1">
        <v>1</v>
      </c>
      <c r="E44" s="47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47">
        <v>1</v>
      </c>
      <c r="Q44" s="1">
        <v>1</v>
      </c>
      <c r="R44" s="1">
        <v>1</v>
      </c>
      <c r="S44" s="1"/>
      <c r="T44" s="1"/>
      <c r="U44" s="1"/>
      <c r="V44" s="1"/>
      <c r="W44" s="1"/>
      <c r="X44" s="1"/>
      <c r="Y44" s="1">
        <f t="shared" si="2"/>
        <v>17</v>
      </c>
    </row>
    <row r="45" spans="1:25">
      <c r="A45" s="61" t="s">
        <v>94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7">
        <v>1</v>
      </c>
      <c r="Q45" s="1">
        <v>1</v>
      </c>
      <c r="R45" s="1"/>
      <c r="S45" s="1">
        <v>1</v>
      </c>
      <c r="T45" s="1"/>
      <c r="U45" s="1"/>
      <c r="V45" s="1"/>
      <c r="W45" s="1"/>
      <c r="X45" s="1"/>
      <c r="Y45" s="1">
        <f t="shared" si="2"/>
        <v>3</v>
      </c>
    </row>
    <row r="46" spans="1:25">
      <c r="A46" s="61" t="s">
        <v>92</v>
      </c>
      <c r="B46" s="1"/>
      <c r="C46" s="1">
        <v>1</v>
      </c>
      <c r="D46" s="1">
        <v>1</v>
      </c>
      <c r="E46" s="47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/>
      <c r="M46" s="1">
        <v>1</v>
      </c>
      <c r="N46" s="1"/>
      <c r="O46" s="1">
        <v>1</v>
      </c>
      <c r="P46" s="47">
        <v>1</v>
      </c>
      <c r="Q46" s="1">
        <v>1</v>
      </c>
      <c r="R46" s="1">
        <v>1</v>
      </c>
      <c r="S46" s="1"/>
      <c r="T46" s="1"/>
      <c r="U46" s="1"/>
      <c r="V46" s="1"/>
      <c r="W46" s="1"/>
      <c r="X46" s="1"/>
      <c r="Y46" s="1">
        <f t="shared" si="2"/>
        <v>14</v>
      </c>
    </row>
    <row r="47" spans="1:25">
      <c r="A47" s="61" t="s">
        <v>6</v>
      </c>
      <c r="B47" s="1">
        <v>1</v>
      </c>
      <c r="C47" s="1"/>
      <c r="D47" s="1"/>
      <c r="E47" s="47">
        <v>1</v>
      </c>
      <c r="F47" s="1">
        <v>1</v>
      </c>
      <c r="G47" s="1"/>
      <c r="H47" s="1"/>
      <c r="I47" s="1"/>
      <c r="J47" s="1"/>
      <c r="K47" s="1">
        <v>1</v>
      </c>
      <c r="L47" s="1"/>
      <c r="M47" s="1"/>
      <c r="N47" s="1"/>
      <c r="O47" s="1"/>
      <c r="P47" s="47"/>
      <c r="Q47" s="1"/>
      <c r="R47" s="1">
        <v>1</v>
      </c>
      <c r="S47" s="1">
        <v>1</v>
      </c>
      <c r="T47" s="1"/>
      <c r="U47" s="1"/>
      <c r="V47" s="1"/>
      <c r="W47" s="1"/>
      <c r="X47" s="1"/>
      <c r="Y47" s="1">
        <f t="shared" si="2"/>
        <v>6</v>
      </c>
    </row>
    <row r="48" spans="1:25">
      <c r="A48" s="61" t="s">
        <v>68</v>
      </c>
      <c r="B48" s="1"/>
      <c r="C48" s="1">
        <v>1</v>
      </c>
      <c r="D48" s="1">
        <v>1</v>
      </c>
      <c r="E48" s="47">
        <v>1</v>
      </c>
      <c r="F48" s="1"/>
      <c r="G48" s="1">
        <v>1</v>
      </c>
      <c r="H48" s="1"/>
      <c r="I48" s="1">
        <v>1</v>
      </c>
      <c r="J48" s="1"/>
      <c r="K48" s="1"/>
      <c r="L48" s="1"/>
      <c r="M48" s="1"/>
      <c r="N48" s="1"/>
      <c r="O48" s="1"/>
      <c r="P48" s="47"/>
      <c r="Q48" s="1"/>
      <c r="R48" s="1"/>
      <c r="S48" s="1">
        <v>1</v>
      </c>
      <c r="T48" s="1"/>
      <c r="U48" s="1"/>
      <c r="V48" s="1"/>
      <c r="W48" s="1"/>
      <c r="X48" s="1"/>
      <c r="Y48" s="1">
        <f t="shared" si="2"/>
        <v>6</v>
      </c>
    </row>
    <row r="49" spans="1:25">
      <c r="A49" s="61" t="s">
        <v>79</v>
      </c>
      <c r="B49" s="1"/>
      <c r="C49" s="1"/>
      <c r="D49" s="1"/>
      <c r="E49" s="47">
        <v>1</v>
      </c>
      <c r="F49" s="1">
        <v>1</v>
      </c>
      <c r="G49" s="1"/>
      <c r="H49" s="1">
        <v>1</v>
      </c>
      <c r="I49" s="1">
        <v>1</v>
      </c>
      <c r="J49" s="1">
        <v>1</v>
      </c>
      <c r="K49" s="1"/>
      <c r="L49" s="1">
        <v>1</v>
      </c>
      <c r="M49" s="1">
        <v>1</v>
      </c>
      <c r="N49" s="1"/>
      <c r="O49" s="1"/>
      <c r="P49" s="47"/>
      <c r="Q49" s="1"/>
      <c r="R49" s="1"/>
      <c r="S49" s="1"/>
      <c r="T49" s="1"/>
      <c r="U49" s="1"/>
      <c r="V49" s="1"/>
      <c r="W49" s="1"/>
      <c r="X49" s="1"/>
      <c r="Y49" s="1">
        <f t="shared" si="2"/>
        <v>7</v>
      </c>
    </row>
    <row r="50" spans="1:25">
      <c r="A50" s="6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>
        <f t="shared" si="2"/>
        <v>0</v>
      </c>
    </row>
    <row r="51" spans="1:25">
      <c r="A51" s="6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>
        <f t="shared" si="2"/>
        <v>0</v>
      </c>
    </row>
    <row r="52" spans="1:25">
      <c r="A52" s="6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>
        <f>+SUM(B52:K52)</f>
        <v>0</v>
      </c>
    </row>
    <row r="53" spans="1: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>
        <f>+SUM(B53:K53)</f>
        <v>0</v>
      </c>
    </row>
    <row r="54" spans="1: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>
        <f>+SUM(B54:K54)</f>
        <v>0</v>
      </c>
    </row>
  </sheetData>
  <autoFilter ref="A2:Y54"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sortState ref="A3:Y57">
      <sortCondition ref="A2:A5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A16" sqref="A16:A26"/>
    </sheetView>
  </sheetViews>
  <sheetFormatPr baseColWidth="10" defaultRowHeight="14.5"/>
  <sheetData>
    <row r="1" spans="1:13" ht="32" customHeight="1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>
      <c r="A2" s="34">
        <v>30</v>
      </c>
      <c r="B2" s="34">
        <v>31</v>
      </c>
      <c r="C2" s="34">
        <v>32</v>
      </c>
      <c r="D2" s="34">
        <v>33</v>
      </c>
      <c r="E2" s="34">
        <v>34</v>
      </c>
      <c r="F2" s="34">
        <v>35</v>
      </c>
      <c r="G2" s="34">
        <v>36</v>
      </c>
      <c r="H2" s="34">
        <v>37</v>
      </c>
      <c r="I2" s="34">
        <v>38</v>
      </c>
      <c r="J2" s="34">
        <v>39</v>
      </c>
      <c r="K2" s="34">
        <v>40</v>
      </c>
      <c r="L2" s="35" t="s">
        <v>52</v>
      </c>
      <c r="M2" s="34" t="s">
        <v>53</v>
      </c>
    </row>
    <row r="3" spans="1:13">
      <c r="A3" s="36">
        <v>600</v>
      </c>
      <c r="B3" s="36">
        <v>620</v>
      </c>
      <c r="C3" s="36">
        <v>640</v>
      </c>
      <c r="D3" s="36">
        <v>660</v>
      </c>
      <c r="E3" s="36">
        <v>680</v>
      </c>
      <c r="F3" s="36">
        <v>700</v>
      </c>
      <c r="G3" s="36">
        <v>720</v>
      </c>
      <c r="H3" s="36">
        <v>740</v>
      </c>
      <c r="I3" s="36">
        <v>760</v>
      </c>
      <c r="J3" s="36">
        <v>780</v>
      </c>
      <c r="K3" s="36">
        <v>800</v>
      </c>
      <c r="L3" s="37">
        <v>20</v>
      </c>
      <c r="M3" s="36" t="s">
        <v>64</v>
      </c>
    </row>
    <row r="4" spans="1:13">
      <c r="A4" s="38">
        <v>480</v>
      </c>
      <c r="B4" s="38">
        <v>496</v>
      </c>
      <c r="C4" s="38">
        <v>512</v>
      </c>
      <c r="D4" s="38">
        <v>528</v>
      </c>
      <c r="E4" s="38">
        <v>544</v>
      </c>
      <c r="F4" s="38">
        <v>560</v>
      </c>
      <c r="G4" s="38">
        <v>576</v>
      </c>
      <c r="H4" s="38">
        <v>592</v>
      </c>
      <c r="I4" s="38">
        <v>608</v>
      </c>
      <c r="J4" s="38">
        <v>624</v>
      </c>
      <c r="K4" s="38">
        <v>640</v>
      </c>
      <c r="L4" s="37">
        <v>16</v>
      </c>
      <c r="M4" s="38" t="s">
        <v>54</v>
      </c>
    </row>
    <row r="5" spans="1:13">
      <c r="A5" s="39">
        <v>420</v>
      </c>
      <c r="B5" s="39">
        <v>434</v>
      </c>
      <c r="C5" s="39">
        <v>448</v>
      </c>
      <c r="D5" s="39">
        <v>462</v>
      </c>
      <c r="E5" s="39">
        <v>476</v>
      </c>
      <c r="F5" s="39">
        <v>490</v>
      </c>
      <c r="G5" s="39">
        <v>504</v>
      </c>
      <c r="H5" s="39">
        <v>518</v>
      </c>
      <c r="I5" s="39">
        <v>532</v>
      </c>
      <c r="J5" s="39">
        <v>546</v>
      </c>
      <c r="K5" s="39">
        <v>560</v>
      </c>
      <c r="L5" s="37">
        <v>14</v>
      </c>
      <c r="M5" s="39" t="s">
        <v>55</v>
      </c>
    </row>
    <row r="6" spans="1:13">
      <c r="A6" s="40">
        <v>330</v>
      </c>
      <c r="B6" s="40">
        <v>341</v>
      </c>
      <c r="C6" s="40">
        <v>352</v>
      </c>
      <c r="D6" s="40">
        <v>363</v>
      </c>
      <c r="E6" s="40">
        <v>374</v>
      </c>
      <c r="F6" s="40">
        <v>385</v>
      </c>
      <c r="G6" s="40">
        <v>396</v>
      </c>
      <c r="H6" s="40">
        <v>407</v>
      </c>
      <c r="I6" s="40">
        <v>418</v>
      </c>
      <c r="J6" s="40">
        <v>429</v>
      </c>
      <c r="K6" s="40">
        <v>440</v>
      </c>
      <c r="L6" s="37">
        <v>11</v>
      </c>
      <c r="M6" s="40" t="s">
        <v>56</v>
      </c>
    </row>
    <row r="7" spans="1:13">
      <c r="A7" s="40">
        <v>270</v>
      </c>
      <c r="B7" s="40">
        <v>279</v>
      </c>
      <c r="C7" s="40">
        <v>288</v>
      </c>
      <c r="D7" s="40">
        <v>297</v>
      </c>
      <c r="E7" s="40">
        <v>306</v>
      </c>
      <c r="F7" s="40">
        <v>315</v>
      </c>
      <c r="G7" s="40">
        <v>324</v>
      </c>
      <c r="H7" s="40">
        <v>333</v>
      </c>
      <c r="I7" s="40">
        <v>342</v>
      </c>
      <c r="J7" s="40">
        <v>351</v>
      </c>
      <c r="K7" s="40">
        <v>360</v>
      </c>
      <c r="L7" s="37">
        <v>9</v>
      </c>
      <c r="M7" s="40" t="s">
        <v>57</v>
      </c>
    </row>
    <row r="8" spans="1:13">
      <c r="A8" s="40">
        <v>240</v>
      </c>
      <c r="B8" s="40">
        <v>248</v>
      </c>
      <c r="C8" s="40">
        <v>256</v>
      </c>
      <c r="D8" s="40">
        <v>264</v>
      </c>
      <c r="E8" s="40">
        <v>272</v>
      </c>
      <c r="F8" s="40">
        <v>280</v>
      </c>
      <c r="G8" s="40">
        <v>288</v>
      </c>
      <c r="H8" s="40">
        <v>296</v>
      </c>
      <c r="I8" s="40">
        <v>304</v>
      </c>
      <c r="J8" s="40">
        <v>312</v>
      </c>
      <c r="K8" s="40">
        <v>320</v>
      </c>
      <c r="L8" s="37">
        <v>8</v>
      </c>
      <c r="M8" s="40" t="s">
        <v>58</v>
      </c>
    </row>
    <row r="9" spans="1:13">
      <c r="A9" s="40">
        <v>210</v>
      </c>
      <c r="B9" s="40">
        <v>217</v>
      </c>
      <c r="C9" s="40">
        <v>224</v>
      </c>
      <c r="D9" s="40">
        <v>231</v>
      </c>
      <c r="E9" s="40">
        <v>238</v>
      </c>
      <c r="F9" s="40">
        <v>245</v>
      </c>
      <c r="G9" s="40">
        <v>252</v>
      </c>
      <c r="H9" s="40">
        <v>259</v>
      </c>
      <c r="I9" s="40">
        <v>266</v>
      </c>
      <c r="J9" s="40">
        <v>273</v>
      </c>
      <c r="K9" s="40">
        <v>280</v>
      </c>
      <c r="L9" s="37">
        <v>7</v>
      </c>
      <c r="M9" s="40" t="s">
        <v>59</v>
      </c>
    </row>
    <row r="10" spans="1:13">
      <c r="A10" s="40">
        <v>180</v>
      </c>
      <c r="B10" s="40">
        <v>186</v>
      </c>
      <c r="C10" s="40">
        <v>192</v>
      </c>
      <c r="D10" s="40">
        <v>198</v>
      </c>
      <c r="E10" s="40">
        <v>204</v>
      </c>
      <c r="F10" s="40">
        <v>210</v>
      </c>
      <c r="G10" s="40">
        <v>216</v>
      </c>
      <c r="H10" s="40">
        <v>222</v>
      </c>
      <c r="I10" s="40">
        <v>228</v>
      </c>
      <c r="J10" s="40">
        <v>234</v>
      </c>
      <c r="K10" s="40">
        <v>240</v>
      </c>
      <c r="L10" s="37">
        <v>6</v>
      </c>
      <c r="M10" s="40" t="s">
        <v>60</v>
      </c>
    </row>
    <row r="11" spans="1:13">
      <c r="A11" s="40">
        <v>150</v>
      </c>
      <c r="B11" s="40">
        <v>155</v>
      </c>
      <c r="C11" s="40">
        <v>160</v>
      </c>
      <c r="D11" s="40">
        <v>165</v>
      </c>
      <c r="E11" s="40">
        <v>170</v>
      </c>
      <c r="F11" s="40">
        <v>175</v>
      </c>
      <c r="G11" s="40">
        <v>180</v>
      </c>
      <c r="H11" s="40">
        <v>185</v>
      </c>
      <c r="I11" s="40">
        <v>190</v>
      </c>
      <c r="J11" s="40">
        <v>195</v>
      </c>
      <c r="K11" s="40">
        <v>200</v>
      </c>
      <c r="L11" s="37">
        <v>5</v>
      </c>
      <c r="M11" s="40" t="s">
        <v>61</v>
      </c>
    </row>
    <row r="12" spans="1:13">
      <c r="A12" s="40">
        <v>120</v>
      </c>
      <c r="B12" s="40">
        <v>124</v>
      </c>
      <c r="C12" s="40">
        <v>128</v>
      </c>
      <c r="D12" s="40">
        <v>132</v>
      </c>
      <c r="E12" s="40">
        <v>136</v>
      </c>
      <c r="F12" s="40">
        <v>140</v>
      </c>
      <c r="G12" s="40">
        <v>144</v>
      </c>
      <c r="H12" s="40">
        <v>148</v>
      </c>
      <c r="I12" s="40">
        <v>152</v>
      </c>
      <c r="J12" s="40">
        <v>156</v>
      </c>
      <c r="K12" s="40">
        <v>160</v>
      </c>
      <c r="L12" s="37">
        <v>4</v>
      </c>
      <c r="M12" s="40" t="s">
        <v>62</v>
      </c>
    </row>
    <row r="13" spans="1:13">
      <c r="A13" s="41">
        <v>30</v>
      </c>
      <c r="B13" s="41">
        <v>31</v>
      </c>
      <c r="C13" s="41">
        <v>32</v>
      </c>
      <c r="D13" s="41">
        <v>33</v>
      </c>
      <c r="E13" s="41">
        <v>34</v>
      </c>
      <c r="F13" s="41">
        <v>35</v>
      </c>
      <c r="G13" s="41">
        <v>36</v>
      </c>
      <c r="H13" s="41">
        <v>37</v>
      </c>
      <c r="I13" s="41">
        <v>38</v>
      </c>
      <c r="J13" s="41">
        <v>39</v>
      </c>
      <c r="K13" s="41">
        <v>40</v>
      </c>
      <c r="L13" s="37">
        <v>1</v>
      </c>
      <c r="M13" s="41" t="s">
        <v>63</v>
      </c>
    </row>
    <row r="14" spans="1:1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1"/>
      <c r="M14" s="41"/>
    </row>
    <row r="15" spans="1:13">
      <c r="A15" s="34">
        <v>21</v>
      </c>
      <c r="B15" s="34">
        <v>22</v>
      </c>
      <c r="C15" s="34">
        <v>23</v>
      </c>
      <c r="D15" s="34">
        <v>24</v>
      </c>
      <c r="E15" s="34">
        <v>25</v>
      </c>
      <c r="F15" s="34">
        <v>26</v>
      </c>
      <c r="G15" s="34">
        <v>27</v>
      </c>
      <c r="H15" s="34">
        <v>28</v>
      </c>
      <c r="I15" s="34">
        <v>29</v>
      </c>
      <c r="J15" s="34" t="s">
        <v>52</v>
      </c>
      <c r="K15" s="34" t="s">
        <v>53</v>
      </c>
      <c r="L15" s="41"/>
      <c r="M15" s="41"/>
    </row>
    <row r="16" spans="1:13">
      <c r="A16" s="36">
        <v>420</v>
      </c>
      <c r="B16" s="36">
        <v>440</v>
      </c>
      <c r="C16" s="36">
        <v>460</v>
      </c>
      <c r="D16" s="36">
        <v>480</v>
      </c>
      <c r="E16" s="36">
        <v>500</v>
      </c>
      <c r="F16" s="36">
        <v>520</v>
      </c>
      <c r="G16" s="36">
        <v>540</v>
      </c>
      <c r="H16" s="36">
        <v>560</v>
      </c>
      <c r="I16" s="36">
        <v>580</v>
      </c>
      <c r="J16" s="37">
        <v>20</v>
      </c>
      <c r="K16" s="36" t="s">
        <v>64</v>
      </c>
      <c r="L16" s="41"/>
      <c r="M16" s="41"/>
    </row>
    <row r="17" spans="1:13">
      <c r="A17" s="38">
        <v>336</v>
      </c>
      <c r="B17" s="38">
        <v>352</v>
      </c>
      <c r="C17" s="38">
        <v>368</v>
      </c>
      <c r="D17" s="38">
        <v>384</v>
      </c>
      <c r="E17" s="38">
        <v>400</v>
      </c>
      <c r="F17" s="38">
        <v>416</v>
      </c>
      <c r="G17" s="38">
        <v>432</v>
      </c>
      <c r="H17" s="38">
        <v>448</v>
      </c>
      <c r="I17" s="38">
        <v>464</v>
      </c>
      <c r="J17" s="37">
        <v>16</v>
      </c>
      <c r="K17" s="38" t="s">
        <v>54</v>
      </c>
      <c r="L17" s="41"/>
      <c r="M17" s="41"/>
    </row>
    <row r="18" spans="1:13">
      <c r="A18" s="39">
        <v>294</v>
      </c>
      <c r="B18" s="39">
        <v>308</v>
      </c>
      <c r="C18" s="39">
        <v>322</v>
      </c>
      <c r="D18" s="39">
        <v>336</v>
      </c>
      <c r="E18" s="39">
        <v>350</v>
      </c>
      <c r="F18" s="39">
        <v>364</v>
      </c>
      <c r="G18" s="39">
        <v>378</v>
      </c>
      <c r="H18" s="39">
        <v>392</v>
      </c>
      <c r="I18" s="39">
        <v>406</v>
      </c>
      <c r="J18" s="37">
        <v>14</v>
      </c>
      <c r="K18" s="39" t="s">
        <v>55</v>
      </c>
      <c r="L18" s="41"/>
      <c r="M18" s="41"/>
    </row>
    <row r="19" spans="1:13">
      <c r="A19" s="40">
        <v>231</v>
      </c>
      <c r="B19" s="40">
        <v>242</v>
      </c>
      <c r="C19" s="40">
        <v>253</v>
      </c>
      <c r="D19" s="40">
        <v>264</v>
      </c>
      <c r="E19" s="40">
        <v>275</v>
      </c>
      <c r="F19" s="40">
        <v>286</v>
      </c>
      <c r="G19" s="40">
        <v>297</v>
      </c>
      <c r="H19" s="40">
        <v>308</v>
      </c>
      <c r="I19" s="40">
        <v>319</v>
      </c>
      <c r="J19" s="37">
        <v>11</v>
      </c>
      <c r="K19" s="40" t="s">
        <v>56</v>
      </c>
      <c r="L19" s="41"/>
      <c r="M19" s="41"/>
    </row>
    <row r="20" spans="1:13">
      <c r="A20" s="40">
        <v>189</v>
      </c>
      <c r="B20" s="40">
        <v>198</v>
      </c>
      <c r="C20" s="40">
        <v>207</v>
      </c>
      <c r="D20" s="40">
        <v>216</v>
      </c>
      <c r="E20" s="40">
        <v>225</v>
      </c>
      <c r="F20" s="40">
        <v>234</v>
      </c>
      <c r="G20" s="40">
        <v>243</v>
      </c>
      <c r="H20" s="40">
        <v>252</v>
      </c>
      <c r="I20" s="40">
        <v>261</v>
      </c>
      <c r="J20" s="37">
        <v>9</v>
      </c>
      <c r="K20" s="40" t="s">
        <v>57</v>
      </c>
      <c r="L20" s="41"/>
      <c r="M20" s="41"/>
    </row>
    <row r="21" spans="1:13">
      <c r="A21" s="40">
        <v>168</v>
      </c>
      <c r="B21" s="40">
        <v>176</v>
      </c>
      <c r="C21" s="40">
        <v>184</v>
      </c>
      <c r="D21" s="40">
        <v>192</v>
      </c>
      <c r="E21" s="40">
        <v>200</v>
      </c>
      <c r="F21" s="40">
        <v>208</v>
      </c>
      <c r="G21" s="40">
        <v>216</v>
      </c>
      <c r="H21" s="40">
        <v>224</v>
      </c>
      <c r="I21" s="40">
        <v>232</v>
      </c>
      <c r="J21" s="37">
        <v>8</v>
      </c>
      <c r="K21" s="40" t="s">
        <v>58</v>
      </c>
      <c r="L21" s="41"/>
      <c r="M21" s="41"/>
    </row>
    <row r="22" spans="1:13">
      <c r="A22" s="40">
        <v>147</v>
      </c>
      <c r="B22" s="40">
        <v>154</v>
      </c>
      <c r="C22" s="40">
        <v>161</v>
      </c>
      <c r="D22" s="40">
        <v>168</v>
      </c>
      <c r="E22" s="40">
        <v>175</v>
      </c>
      <c r="F22" s="40">
        <v>182</v>
      </c>
      <c r="G22" s="40">
        <v>189</v>
      </c>
      <c r="H22" s="40">
        <v>196</v>
      </c>
      <c r="I22" s="40">
        <v>203</v>
      </c>
      <c r="J22" s="37">
        <v>7</v>
      </c>
      <c r="K22" s="40" t="s">
        <v>59</v>
      </c>
      <c r="L22" s="41"/>
      <c r="M22" s="41"/>
    </row>
    <row r="23" spans="1:13">
      <c r="A23" s="40">
        <v>126</v>
      </c>
      <c r="B23" s="40">
        <v>132</v>
      </c>
      <c r="C23" s="40">
        <v>138</v>
      </c>
      <c r="D23" s="40">
        <v>144</v>
      </c>
      <c r="E23" s="40">
        <v>150</v>
      </c>
      <c r="F23" s="40">
        <v>156</v>
      </c>
      <c r="G23" s="40">
        <v>162</v>
      </c>
      <c r="H23" s="40">
        <v>168</v>
      </c>
      <c r="I23" s="40">
        <v>174</v>
      </c>
      <c r="J23" s="37">
        <v>6</v>
      </c>
      <c r="K23" s="40" t="s">
        <v>60</v>
      </c>
      <c r="L23" s="41"/>
      <c r="M23" s="41"/>
    </row>
    <row r="24" spans="1:13">
      <c r="A24" s="40">
        <v>105</v>
      </c>
      <c r="B24" s="40">
        <v>110</v>
      </c>
      <c r="C24" s="40">
        <v>115</v>
      </c>
      <c r="D24" s="40">
        <v>120</v>
      </c>
      <c r="E24" s="40">
        <v>125</v>
      </c>
      <c r="F24" s="40">
        <v>130</v>
      </c>
      <c r="G24" s="40">
        <v>135</v>
      </c>
      <c r="H24" s="40">
        <v>140</v>
      </c>
      <c r="I24" s="40">
        <v>145</v>
      </c>
      <c r="J24" s="37">
        <v>5</v>
      </c>
      <c r="K24" s="40" t="s">
        <v>61</v>
      </c>
      <c r="L24" s="41"/>
      <c r="M24" s="41"/>
    </row>
    <row r="25" spans="1:13">
      <c r="A25" s="40">
        <v>84</v>
      </c>
      <c r="B25" s="40">
        <v>88</v>
      </c>
      <c r="C25" s="40">
        <v>92</v>
      </c>
      <c r="D25" s="40">
        <v>96</v>
      </c>
      <c r="E25" s="40">
        <v>100</v>
      </c>
      <c r="F25" s="40">
        <v>104</v>
      </c>
      <c r="G25" s="40">
        <v>108</v>
      </c>
      <c r="H25" s="40">
        <v>112</v>
      </c>
      <c r="I25" s="40">
        <v>116</v>
      </c>
      <c r="J25" s="37">
        <v>4</v>
      </c>
      <c r="K25" s="40" t="s">
        <v>62</v>
      </c>
      <c r="L25" s="41"/>
      <c r="M25" s="41"/>
    </row>
    <row r="26" spans="1:13">
      <c r="A26" s="41">
        <v>21</v>
      </c>
      <c r="B26" s="41">
        <v>22</v>
      </c>
      <c r="C26" s="41">
        <v>23</v>
      </c>
      <c r="D26" s="41">
        <v>24</v>
      </c>
      <c r="E26" s="41">
        <v>25</v>
      </c>
      <c r="F26" s="41">
        <v>26</v>
      </c>
      <c r="G26" s="41">
        <v>27</v>
      </c>
      <c r="H26" s="41">
        <v>28</v>
      </c>
      <c r="I26" s="41">
        <v>29</v>
      </c>
      <c r="J26" s="37">
        <v>1</v>
      </c>
      <c r="K26" s="41" t="s">
        <v>63</v>
      </c>
      <c r="L26" s="41"/>
      <c r="M26" s="41"/>
    </row>
    <row r="27" spans="1:13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>
      <c r="A28" s="34">
        <v>20</v>
      </c>
      <c r="B28" s="34">
        <v>19</v>
      </c>
      <c r="C28" s="34">
        <v>18</v>
      </c>
      <c r="D28" s="34">
        <v>17</v>
      </c>
      <c r="E28" s="34">
        <v>16</v>
      </c>
      <c r="F28" s="34">
        <v>15</v>
      </c>
      <c r="G28" s="34">
        <v>14</v>
      </c>
      <c r="H28" s="34">
        <v>13</v>
      </c>
      <c r="I28" s="34">
        <v>12</v>
      </c>
      <c r="J28" s="34" t="s">
        <v>52</v>
      </c>
      <c r="K28" s="34" t="s">
        <v>53</v>
      </c>
      <c r="L28" s="41"/>
      <c r="M28" s="41"/>
    </row>
    <row r="29" spans="1:13">
      <c r="A29" s="36">
        <v>400</v>
      </c>
      <c r="B29" s="36">
        <v>380</v>
      </c>
      <c r="C29" s="36">
        <v>360</v>
      </c>
      <c r="D29" s="36">
        <v>340</v>
      </c>
      <c r="E29" s="36">
        <v>320</v>
      </c>
      <c r="F29" s="36">
        <v>300</v>
      </c>
      <c r="G29" s="36">
        <v>280</v>
      </c>
      <c r="H29" s="36">
        <v>260</v>
      </c>
      <c r="I29" s="36">
        <v>240</v>
      </c>
      <c r="J29" s="37">
        <v>20</v>
      </c>
      <c r="K29" s="36" t="s">
        <v>64</v>
      </c>
      <c r="L29" s="41"/>
      <c r="M29" s="41"/>
    </row>
    <row r="30" spans="1:13">
      <c r="A30" s="38">
        <v>320</v>
      </c>
      <c r="B30" s="38">
        <v>304</v>
      </c>
      <c r="C30" s="38">
        <v>288</v>
      </c>
      <c r="D30" s="38">
        <v>272</v>
      </c>
      <c r="E30" s="38">
        <v>256</v>
      </c>
      <c r="F30" s="38">
        <v>240</v>
      </c>
      <c r="G30" s="38">
        <v>224</v>
      </c>
      <c r="H30" s="38">
        <v>208</v>
      </c>
      <c r="I30" s="38">
        <v>192</v>
      </c>
      <c r="J30" s="37">
        <v>16</v>
      </c>
      <c r="K30" s="38" t="s">
        <v>54</v>
      </c>
      <c r="L30" s="41"/>
      <c r="M30" s="41"/>
    </row>
    <row r="31" spans="1:13">
      <c r="A31" s="39">
        <v>280</v>
      </c>
      <c r="B31" s="39">
        <v>266</v>
      </c>
      <c r="C31" s="39">
        <v>252</v>
      </c>
      <c r="D31" s="39">
        <v>238</v>
      </c>
      <c r="E31" s="39">
        <v>224</v>
      </c>
      <c r="F31" s="39">
        <v>210</v>
      </c>
      <c r="G31" s="39">
        <v>196</v>
      </c>
      <c r="H31" s="39">
        <v>182</v>
      </c>
      <c r="I31" s="39">
        <v>168</v>
      </c>
      <c r="J31" s="37">
        <v>14</v>
      </c>
      <c r="K31" s="39" t="s">
        <v>55</v>
      </c>
      <c r="L31" s="41"/>
      <c r="M31" s="41"/>
    </row>
    <row r="32" spans="1:13">
      <c r="A32" s="40">
        <v>220</v>
      </c>
      <c r="B32" s="40">
        <v>209</v>
      </c>
      <c r="C32" s="40">
        <v>198</v>
      </c>
      <c r="D32" s="40">
        <v>187</v>
      </c>
      <c r="E32" s="40">
        <v>176</v>
      </c>
      <c r="F32" s="40">
        <v>165</v>
      </c>
      <c r="G32" s="40">
        <v>154</v>
      </c>
      <c r="H32" s="40">
        <v>143</v>
      </c>
      <c r="I32" s="40">
        <v>132</v>
      </c>
      <c r="J32" s="37">
        <v>11</v>
      </c>
      <c r="K32" s="40" t="s">
        <v>56</v>
      </c>
      <c r="L32" s="41"/>
      <c r="M32" s="41"/>
    </row>
    <row r="33" spans="1:13">
      <c r="A33" s="40">
        <v>180</v>
      </c>
      <c r="B33" s="40">
        <v>171</v>
      </c>
      <c r="C33" s="40">
        <v>162</v>
      </c>
      <c r="D33" s="40">
        <v>153</v>
      </c>
      <c r="E33" s="40">
        <v>144</v>
      </c>
      <c r="F33" s="40">
        <v>135</v>
      </c>
      <c r="G33" s="40">
        <v>126</v>
      </c>
      <c r="H33" s="40">
        <v>117</v>
      </c>
      <c r="I33" s="40">
        <v>108</v>
      </c>
      <c r="J33" s="37">
        <v>9</v>
      </c>
      <c r="K33" s="40" t="s">
        <v>57</v>
      </c>
      <c r="L33" s="41"/>
      <c r="M33" s="41"/>
    </row>
    <row r="34" spans="1:13">
      <c r="A34" s="40">
        <v>160</v>
      </c>
      <c r="B34" s="40">
        <v>152</v>
      </c>
      <c r="C34" s="40">
        <v>144</v>
      </c>
      <c r="D34" s="40">
        <v>136</v>
      </c>
      <c r="E34" s="40">
        <v>128</v>
      </c>
      <c r="F34" s="40">
        <v>120</v>
      </c>
      <c r="G34" s="40">
        <v>112</v>
      </c>
      <c r="H34" s="40">
        <v>104</v>
      </c>
      <c r="I34" s="40">
        <v>96</v>
      </c>
      <c r="J34" s="37">
        <v>8</v>
      </c>
      <c r="K34" s="40" t="s">
        <v>58</v>
      </c>
      <c r="L34" s="41"/>
      <c r="M34" s="41"/>
    </row>
    <row r="35" spans="1:13">
      <c r="A35" s="40">
        <v>140</v>
      </c>
      <c r="B35" s="40">
        <v>133</v>
      </c>
      <c r="C35" s="40">
        <v>126</v>
      </c>
      <c r="D35" s="40">
        <v>119</v>
      </c>
      <c r="E35" s="40">
        <v>112</v>
      </c>
      <c r="F35" s="40">
        <v>105</v>
      </c>
      <c r="G35" s="40">
        <v>98</v>
      </c>
      <c r="H35" s="40">
        <v>91</v>
      </c>
      <c r="I35" s="40">
        <v>84</v>
      </c>
      <c r="J35" s="37">
        <v>7</v>
      </c>
      <c r="K35" s="40" t="s">
        <v>59</v>
      </c>
      <c r="L35" s="41"/>
      <c r="M35" s="41"/>
    </row>
    <row r="36" spans="1:13">
      <c r="A36" s="40">
        <v>120</v>
      </c>
      <c r="B36" s="40">
        <v>114</v>
      </c>
      <c r="C36" s="40">
        <v>108</v>
      </c>
      <c r="D36" s="40">
        <v>102</v>
      </c>
      <c r="E36" s="40">
        <v>96</v>
      </c>
      <c r="F36" s="40">
        <v>90</v>
      </c>
      <c r="G36" s="40">
        <v>84</v>
      </c>
      <c r="H36" s="40">
        <v>78</v>
      </c>
      <c r="I36" s="40">
        <v>72</v>
      </c>
      <c r="J36" s="37">
        <v>6</v>
      </c>
      <c r="K36" s="40" t="s">
        <v>60</v>
      </c>
      <c r="L36" s="41"/>
      <c r="M36" s="41"/>
    </row>
    <row r="37" spans="1:13">
      <c r="A37" s="40">
        <v>100</v>
      </c>
      <c r="B37" s="40">
        <v>95</v>
      </c>
      <c r="C37" s="40">
        <v>90</v>
      </c>
      <c r="D37" s="40">
        <v>85</v>
      </c>
      <c r="E37" s="40">
        <v>80</v>
      </c>
      <c r="F37" s="40">
        <v>75</v>
      </c>
      <c r="G37" s="40">
        <v>70</v>
      </c>
      <c r="H37" s="40">
        <v>65</v>
      </c>
      <c r="I37" s="40">
        <v>60</v>
      </c>
      <c r="J37" s="37">
        <v>5</v>
      </c>
      <c r="K37" s="40" t="s">
        <v>61</v>
      </c>
      <c r="L37" s="41"/>
      <c r="M37" s="41"/>
    </row>
    <row r="38" spans="1:13">
      <c r="A38" s="40">
        <v>80</v>
      </c>
      <c r="B38" s="40">
        <v>76</v>
      </c>
      <c r="C38" s="40">
        <v>72</v>
      </c>
      <c r="D38" s="40">
        <v>68</v>
      </c>
      <c r="E38" s="40">
        <v>64</v>
      </c>
      <c r="F38" s="40">
        <v>60</v>
      </c>
      <c r="G38" s="40">
        <v>56</v>
      </c>
      <c r="H38" s="40">
        <v>52</v>
      </c>
      <c r="I38" s="40">
        <v>48</v>
      </c>
      <c r="J38" s="37">
        <v>4</v>
      </c>
      <c r="K38" s="40" t="s">
        <v>62</v>
      </c>
      <c r="L38" s="41"/>
      <c r="M38" s="41"/>
    </row>
    <row r="39" spans="1:13">
      <c r="A39" s="41">
        <v>20</v>
      </c>
      <c r="B39" s="41">
        <v>19</v>
      </c>
      <c r="C39" s="41">
        <v>18</v>
      </c>
      <c r="D39" s="41">
        <v>17</v>
      </c>
      <c r="E39" s="41">
        <v>16</v>
      </c>
      <c r="F39" s="41">
        <v>15</v>
      </c>
      <c r="G39" s="41">
        <v>14</v>
      </c>
      <c r="H39" s="41">
        <v>13</v>
      </c>
      <c r="I39" s="41">
        <v>12</v>
      </c>
      <c r="J39" s="37">
        <v>1</v>
      </c>
      <c r="K39" s="41" t="s">
        <v>63</v>
      </c>
      <c r="L39" s="41"/>
      <c r="M39" s="41"/>
    </row>
    <row r="40" spans="1:13" ht="2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</row>
    <row r="41" spans="1:13" ht="20">
      <c r="K41" s="33"/>
      <c r="L41" s="33"/>
      <c r="M41" s="3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Général</vt:lpstr>
      <vt:lpstr>Crédit</vt:lpstr>
      <vt:lpstr>Kill</vt:lpstr>
      <vt:lpstr>Participation</vt:lpstr>
      <vt:lpstr>Feuil2</vt:lpstr>
      <vt:lpstr>Feuil1</vt:lpstr>
      <vt:lpstr>Feuil3</vt:lpstr>
      <vt:lpstr>Feuil4</vt:lpstr>
      <vt:lpstr>Grille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FRCMKKM</dc:creator>
  <cp:lastModifiedBy>FRCMKKM</cp:lastModifiedBy>
  <cp:lastPrinted>2021-08-27T07:53:07Z</cp:lastPrinted>
  <dcterms:created xsi:type="dcterms:W3CDTF">2021-07-23T07:49:34Z</dcterms:created>
  <dcterms:modified xsi:type="dcterms:W3CDTF">2022-01-20T11:19:17Z</dcterms:modified>
</cp:coreProperties>
</file>